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1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'!$A$1:$E$54</definedName>
    <definedName name="_xlnm.Print_Area" localSheetId="2">'פרוט עמלות ניהול חיצוני לתקופה'!$A$1:$H$77</definedName>
  </definedNames>
  <calcPr fullCalcOnLoad="1"/>
</workbook>
</file>

<file path=xl/sharedStrings.xml><?xml version="1.0" encoding="utf-8"?>
<sst xmlns="http://schemas.openxmlformats.org/spreadsheetml/2006/main" count="150" uniqueCount="127">
  <si>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</si>
  <si>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</si>
  <si>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</si>
  <si>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</si>
  <si>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</si>
  <si>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</si>
  <si>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</si>
  <si>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</si>
  <si>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</si>
  <si>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</si>
  <si>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</si>
  <si>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</si>
  <si>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</si>
  <si>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</si>
  <si>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</si>
  <si>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</si>
  <si>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</si>
  <si>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</si>
  <si>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</si>
  <si>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</si>
  <si>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</si>
  <si>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</si>
  <si>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</si>
  <si>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</si>
  <si>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</si>
  <si>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</si>
  <si>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</si>
  <si>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</si>
  <si>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</si>
  <si>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</si>
  <si>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</si>
  <si>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</si>
  <si>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</si>
  <si>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</si>
  <si>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</si>
  <si>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</si>
  <si>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</si>
  <si>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</si>
  <si>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</si>
  <si>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</si>
  <si>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</si>
  <si>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</si>
  <si>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</si>
  <si>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</si>
  <si>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</si>
  <si>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</si>
  <si>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</si>
  <si>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</si>
  <si>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</si>
  <si>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</si>
  <si>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</si>
  <si>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</si>
  <si>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</si>
  <si>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</si>
  <si>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</si>
  <si>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</si>
  <si>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</si>
  <si>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</si>
  <si>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</si>
  <si>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</si>
  <si>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</si>
  <si>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</si>
  <si>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</si>
  <si>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</si>
  <si>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</si>
  <si>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</si>
  <si>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</si>
  <si>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</si>
  <si>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SPDR</t>
  </si>
  <si>
    <t>WISDOMTREE</t>
  </si>
  <si>
    <t>VANGUARD</t>
  </si>
  <si>
    <t>קסם</t>
  </si>
  <si>
    <t>הבנק הבינלאומי</t>
  </si>
  <si>
    <t>אי.בי.אי.</t>
  </si>
  <si>
    <t>נשואה</t>
  </si>
  <si>
    <t>קרן גידור נוקד</t>
  </si>
  <si>
    <t>הראל</t>
  </si>
  <si>
    <t>JUPITER GL-GLBL</t>
  </si>
  <si>
    <t>בנק דיסקונט</t>
  </si>
  <si>
    <t>PIMCO GLOBAL BOND FUND</t>
  </si>
  <si>
    <t>CREDIT SUISSE NOVA LUX GLOBAL</t>
  </si>
  <si>
    <t>BGF-WORLD BOND FUND - USDD2</t>
  </si>
  <si>
    <t>בנק לאומי</t>
  </si>
  <si>
    <t>RUSSELL GLOBAL BOND - EURO HEDG</t>
  </si>
  <si>
    <t>HENDERSON HORIZON - PAN EUROPE</t>
  </si>
  <si>
    <t>תכלית</t>
  </si>
  <si>
    <t>EGSHARES</t>
  </si>
  <si>
    <t>אי בי אי קונסיומר קרדיט</t>
  </si>
  <si>
    <t>בלו אטלנטיק פרטנרס</t>
  </si>
  <si>
    <t>INDUSTRIAL SELECT</t>
  </si>
  <si>
    <t>פסגות</t>
  </si>
  <si>
    <t>ברוקר חול</t>
  </si>
  <si>
    <t>פימי 6 אופורטוניטי ישראל FIMI</t>
  </si>
  <si>
    <t>אייפקס מדיום ישראל</t>
  </si>
  <si>
    <t>ALTO FUND II מסד</t>
  </si>
  <si>
    <t>אבניו אירופה 3</t>
  </si>
  <si>
    <t>AVIVA INVESTORS SICAV - GLOBAL</t>
  </si>
  <si>
    <t>KOTAK FUNDS - INDIA MIDCAP JA USA</t>
  </si>
  <si>
    <t>CONSUMER</t>
  </si>
  <si>
    <t>DIAMONDS TRUST</t>
  </si>
  <si>
    <t>ENERGY SELECT</t>
  </si>
  <si>
    <t>FINANCIAL SELECT</t>
  </si>
  <si>
    <t>GLOBAL X</t>
  </si>
  <si>
    <t>HEALTH CARE SELECT</t>
  </si>
  <si>
    <t>ISHARES</t>
  </si>
  <si>
    <t>NASDAQ</t>
  </si>
  <si>
    <t>TECHNOLOGY SELECT SECTOR</t>
  </si>
  <si>
    <t>Pi Emerging Markets Segregated II Class B 01/17</t>
  </si>
  <si>
    <t>קרן גידור אלפא גל וכלנית</t>
  </si>
  <si>
    <t>AVIVA INVESTORS SICAV EUROPE</t>
  </si>
  <si>
    <t>הראל סל בע"מ</t>
  </si>
  <si>
    <t xml:space="preserve">  קופה 7245 כלנית לבני 50-60 - סך התשלומים ששולמו בגין כל סוג של הוצאה ישירה לשנה המסתיימת ביום: 31/12/2017 </t>
  </si>
  <si>
    <t>בנק ירושלים</t>
  </si>
  <si>
    <t>Forma Fund I</t>
  </si>
  <si>
    <t>נוקד קרן גידור גל וכלנית</t>
  </si>
  <si>
    <t>Pi Emerging Markets Segregated Portfolio II CLass</t>
  </si>
  <si>
    <t>קרן גידור pi spc פורט' 2 קלאס B סדרה 11/15</t>
  </si>
  <si>
    <t>בלו אטלנטיק 2</t>
  </si>
  <si>
    <t>ALTO FUND III גל וכלנית</t>
  </si>
  <si>
    <t>L1 Capital Fund</t>
  </si>
  <si>
    <t>DAX</t>
  </si>
  <si>
    <t>UTILITIES SELECT SECTOR</t>
  </si>
  <si>
    <t>cHINAintern</t>
  </si>
  <si>
    <t>הרבור ק השקעה</t>
  </si>
  <si>
    <t>טוליפ קפיטל כלנית</t>
  </si>
  <si>
    <t>PI EMERGING MARKETS SEGREGATED כלנית</t>
  </si>
  <si>
    <t>ברוקר א</t>
  </si>
</sst>
</file>

<file path=xl/styles.xml><?xml version="1.0" encoding="utf-8"?>
<styleSheet xmlns="http://schemas.openxmlformats.org/spreadsheetml/2006/main">
  <numFmts count="4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₪&quot;#,##0;[Red]&quot;₪&quot;\-#,##0"/>
    <numFmt numFmtId="187" formatCode="&quot;₪&quot;#,##0.00;[Red]&quot;₪&quot;\-#,##0.00"/>
    <numFmt numFmtId="188" formatCode="#########"/>
    <numFmt numFmtId="189" formatCode="#####"/>
    <numFmt numFmtId="190" formatCode="##"/>
    <numFmt numFmtId="191" formatCode="###,###,###.00"/>
    <numFmt numFmtId="192" formatCode="########.0000"/>
    <numFmt numFmtId="193" formatCode="######"/>
    <numFmt numFmtId="194" formatCode="###,###.00"/>
    <numFmt numFmtId="195" formatCode="#,##0.0"/>
    <numFmt numFmtId="196" formatCode="##########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"/>
    <numFmt numFmtId="202" formatCode="0.00000"/>
    <numFmt numFmtId="203" formatCode="0.0000000"/>
    <numFmt numFmtId="204" formatCode="0.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169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50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2" fillId="0" borderId="0" xfId="43" applyFont="1" applyFill="1" applyBorder="1" applyAlignment="1" applyProtection="1">
      <alignment horizontal="right" wrapText="1" readingOrder="2"/>
      <protection/>
    </xf>
    <xf numFmtId="0" fontId="42" fillId="0" borderId="0" xfId="43" applyFont="1" applyFill="1" applyBorder="1" applyAlignment="1" applyProtection="1">
      <alignment horizontal="right" wrapText="1" indent="3" readingOrder="2"/>
      <protection/>
    </xf>
    <xf numFmtId="0" fontId="42" fillId="0" borderId="0" xfId="43" applyFont="1" applyFill="1" applyBorder="1" applyAlignment="1" applyProtection="1">
      <alignment horizontal="right" wrapText="1" indent="2" readingOrder="2"/>
      <protection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right"/>
    </xf>
    <xf numFmtId="0" fontId="0" fillId="0" borderId="0" xfId="46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0" fontId="0" fillId="0" borderId="0" xfId="0" applyFont="1" applyAlignment="1">
      <alignment horizontal="right"/>
    </xf>
    <xf numFmtId="0" fontId="0" fillId="0" borderId="0" xfId="46" applyNumberFormat="1" applyFont="1" applyAlignment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0" fillId="0" borderId="0" xfId="0" applyNumberFormat="1" applyFont="1" applyAlignment="1">
      <alignment horizontal="right" vertical="center"/>
    </xf>
    <xf numFmtId="181" fontId="0" fillId="0" borderId="0" xfId="40" applyNumberFormat="1" applyAlignment="1">
      <alignment horizontal="right" vertical="center"/>
      <protection/>
    </xf>
    <xf numFmtId="43" fontId="0" fillId="0" borderId="0" xfId="36" applyFont="1" applyFill="1" applyAlignment="1">
      <alignment/>
    </xf>
    <xf numFmtId="4" fontId="24" fillId="0" borderId="10" xfId="0" applyNumberFormat="1" applyFont="1" applyBorder="1" applyAlignment="1">
      <alignment/>
    </xf>
    <xf numFmtId="171" fontId="1" fillId="0" borderId="0" xfId="33" applyFont="1" applyAlignment="1">
      <alignment/>
    </xf>
    <xf numFmtId="0" fontId="0" fillId="0" borderId="0" xfId="0" applyFont="1" applyFill="1" applyAlignment="1">
      <alignment horizontal="right"/>
    </xf>
    <xf numFmtId="43" fontId="0" fillId="0" borderId="0" xfId="36" applyFont="1" applyAlignment="1">
      <alignment/>
    </xf>
    <xf numFmtId="181" fontId="0" fillId="0" borderId="0" xfId="40" applyNumberFormat="1" applyFill="1" applyAlignment="1">
      <alignment horizontal="right" vertical="center"/>
      <protection/>
    </xf>
    <xf numFmtId="4" fontId="43" fillId="0" borderId="0" xfId="48" applyNumberFormat="1" applyFont="1">
      <alignment/>
      <protection/>
    </xf>
    <xf numFmtId="4" fontId="43" fillId="0" borderId="0" xfId="42" applyNumberFormat="1" applyFont="1">
      <alignment/>
      <protection/>
    </xf>
    <xf numFmtId="0" fontId="43" fillId="0" borderId="0" xfId="42" applyFont="1" applyAlignment="1">
      <alignment horizontal="right"/>
      <protection/>
    </xf>
    <xf numFmtId="4" fontId="43" fillId="0" borderId="0" xfId="42" applyNumberFormat="1" applyFont="1">
      <alignment/>
      <protection/>
    </xf>
    <xf numFmtId="4" fontId="43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0" fillId="0" borderId="0" xfId="47" applyNumberFormat="1" applyFont="1" applyAlignment="1">
      <alignment horizontal="right" vertical="center"/>
      <protection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181" fontId="0" fillId="0" borderId="0" xfId="40" applyNumberFormat="1" applyAlignment="1">
      <alignment horizontal="left" vertical="center"/>
      <protection/>
    </xf>
    <xf numFmtId="4" fontId="24" fillId="0" borderId="10" xfId="0" applyNumberFormat="1" applyFont="1" applyBorder="1" applyAlignment="1">
      <alignment horizontal="left"/>
    </xf>
    <xf numFmtId="43" fontId="0" fillId="0" borderId="0" xfId="36" applyFont="1" applyAlignment="1">
      <alignment horizontal="left"/>
    </xf>
    <xf numFmtId="171" fontId="1" fillId="0" borderId="0" xfId="33" applyFont="1" applyFill="1" applyAlignment="1">
      <alignment horizontal="left"/>
    </xf>
    <xf numFmtId="171" fontId="0" fillId="0" borderId="0" xfId="33" applyFont="1" applyFill="1" applyAlignment="1">
      <alignment horizontal="left"/>
    </xf>
    <xf numFmtId="171" fontId="1" fillId="0" borderId="0" xfId="33" applyFont="1" applyAlignment="1">
      <alignment horizontal="left"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26" fillId="0" borderId="0" xfId="49" applyAlignment="1">
      <alignment horizontal="right"/>
      <protection/>
    </xf>
    <xf numFmtId="0" fontId="0" fillId="0" borderId="0" xfId="46" applyAlignment="1">
      <alignment horizontal="right"/>
      <protection/>
    </xf>
    <xf numFmtId="0" fontId="36" fillId="0" borderId="10" xfId="0" applyFont="1" applyBorder="1" applyAlignment="1">
      <alignment/>
    </xf>
    <xf numFmtId="0" fontId="1" fillId="0" borderId="0" xfId="0" applyFont="1" applyFill="1" applyAlignment="1">
      <alignment horizontal="right"/>
    </xf>
  </cellXfs>
  <cellStyles count="64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Normal 9" xfId="49"/>
    <cellStyle name="Percent" xfId="50"/>
    <cellStyle name="הדגשה1" xfId="51"/>
    <cellStyle name="הדגשה2" xfId="52"/>
    <cellStyle name="הדגשה3" xfId="53"/>
    <cellStyle name="הדגשה4" xfId="54"/>
    <cellStyle name="הדגשה5" xfId="55"/>
    <cellStyle name="הדגשה6" xfId="56"/>
    <cellStyle name="Hyperlink" xfId="57"/>
    <cellStyle name="Followed Hyperlink" xfId="58"/>
    <cellStyle name="הערה" xfId="59"/>
    <cellStyle name="חישוב" xfId="60"/>
    <cellStyle name="טוב" xfId="61"/>
    <cellStyle name="טקסט אזהרה" xfId="62"/>
    <cellStyle name="טקסט הסברי" xfId="63"/>
    <cellStyle name="כותרת" xfId="64"/>
    <cellStyle name="כותרת 1" xfId="65"/>
    <cellStyle name="כותרת 2" xfId="66"/>
    <cellStyle name="כותרת 3" xfId="67"/>
    <cellStyle name="כותרת 4" xfId="68"/>
    <cellStyle name="Currency [0]" xfId="69"/>
    <cellStyle name="ניטראלי" xfId="70"/>
    <cellStyle name="סה&quot;כ" xfId="71"/>
    <cellStyle name="פלט" xfId="72"/>
    <cellStyle name="Comma [0]" xfId="73"/>
    <cellStyle name="קלט" xfId="74"/>
    <cellStyle name="רע" xfId="75"/>
    <cellStyle name="תא מסומן" xfId="76"/>
    <cellStyle name="תא מקושר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rightToLeft="1" zoomScalePageLayoutView="0" workbookViewId="0" topLeftCell="A16">
      <selection activeCell="C6" sqref="C6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3.421875" style="0" customWidth="1"/>
    <col min="5" max="5" width="25.00390625" style="0" customWidth="1"/>
    <col min="6" max="6" width="30.28125" style="0" bestFit="1" customWidth="1"/>
  </cols>
  <sheetData>
    <row r="1" spans="1:7" ht="12.75">
      <c r="A1" s="64" t="s">
        <v>111</v>
      </c>
      <c r="B1" s="64"/>
      <c r="C1" s="64"/>
      <c r="D1" s="64"/>
      <c r="E1" s="64"/>
      <c r="F1" s="64"/>
      <c r="G1" s="64"/>
    </row>
    <row r="2" spans="1:6" ht="52.5" customHeight="1">
      <c r="A2" s="2"/>
      <c r="B2" s="2"/>
      <c r="C2" s="3" t="s">
        <v>0</v>
      </c>
      <c r="D2" s="3"/>
      <c r="E2" s="13"/>
      <c r="F2" s="13"/>
    </row>
    <row r="3" spans="1:6" ht="12.75">
      <c r="A3" s="3"/>
      <c r="B3" s="21" t="s">
        <v>22</v>
      </c>
      <c r="C3" s="16">
        <f>SUM(C4:C5)</f>
        <v>436.21416580483896</v>
      </c>
      <c r="D3" s="8"/>
      <c r="E3" s="16"/>
      <c r="F3" s="3"/>
    </row>
    <row r="4" spans="1:6" ht="12.75">
      <c r="A4" s="3"/>
      <c r="B4" s="22" t="s">
        <v>28</v>
      </c>
      <c r="C4" s="16">
        <f>'פרוט עמלות והוצאות לתקופה '!C4</f>
        <v>0</v>
      </c>
      <c r="D4" s="8"/>
      <c r="E4" s="16"/>
      <c r="F4" s="3"/>
    </row>
    <row r="5" spans="1:6" ht="12.75">
      <c r="A5" s="3"/>
      <c r="B5" s="22" t="s">
        <v>29</v>
      </c>
      <c r="C5" s="16">
        <f>'פרוט עמלות והוצאות לתקופה '!C8</f>
        <v>436.21416580483896</v>
      </c>
      <c r="D5" s="8"/>
      <c r="E5" s="16"/>
      <c r="F5" s="3"/>
    </row>
    <row r="6" spans="1:6" ht="12.75">
      <c r="A6" s="3"/>
      <c r="B6" s="3"/>
      <c r="C6" s="16"/>
      <c r="D6" s="8"/>
      <c r="E6" s="16"/>
      <c r="F6" s="3"/>
    </row>
    <row r="7" spans="1:6" ht="12.75">
      <c r="A7" s="3"/>
      <c r="B7" s="21" t="s">
        <v>23</v>
      </c>
      <c r="C7" s="16">
        <f>SUM(C8:C9)</f>
        <v>49.761743462489996</v>
      </c>
      <c r="D7" s="8"/>
      <c r="E7" s="16"/>
      <c r="F7" s="3"/>
    </row>
    <row r="8" spans="1:6" ht="12.75">
      <c r="A8" s="3"/>
      <c r="B8" s="22" t="s">
        <v>30</v>
      </c>
      <c r="C8" s="16">
        <f>'פרוט עמלות והוצאות לתקופה '!C19</f>
        <v>0</v>
      </c>
      <c r="D8" s="8"/>
      <c r="E8" s="16"/>
      <c r="F8" s="3"/>
    </row>
    <row r="9" spans="1:6" ht="12.75">
      <c r="A9" s="3"/>
      <c r="B9" s="22" t="s">
        <v>31</v>
      </c>
      <c r="C9" s="16">
        <f>'פרוט עמלות והוצאות לתקופה '!C23</f>
        <v>49.761743462489996</v>
      </c>
      <c r="D9" s="8"/>
      <c r="E9" s="16"/>
      <c r="F9" s="3"/>
    </row>
    <row r="10" spans="1:6" ht="12.75">
      <c r="A10" s="3"/>
      <c r="B10" s="3"/>
      <c r="C10" s="16"/>
      <c r="D10" s="8"/>
      <c r="E10" s="16"/>
      <c r="F10" s="3"/>
    </row>
    <row r="11" spans="1:6" ht="12.75">
      <c r="A11" s="3"/>
      <c r="B11" s="3"/>
      <c r="C11" s="16"/>
      <c r="D11" s="8"/>
      <c r="E11" s="16"/>
      <c r="F11" s="3"/>
    </row>
    <row r="12" spans="1:6" ht="12.75">
      <c r="A12" s="3"/>
      <c r="B12" s="21" t="s">
        <v>32</v>
      </c>
      <c r="C12" s="16">
        <f>SUM(C13:C15)</f>
        <v>0</v>
      </c>
      <c r="D12" s="8"/>
      <c r="E12" s="16"/>
      <c r="F12" s="3"/>
    </row>
    <row r="13" spans="1:6" ht="25.5">
      <c r="A13" s="3"/>
      <c r="B13" s="22" t="s">
        <v>33</v>
      </c>
      <c r="C13" s="16">
        <f>'פרוט עמלות והוצאות לתקופה '!C33</f>
        <v>0</v>
      </c>
      <c r="D13" s="8"/>
      <c r="E13" s="16"/>
      <c r="F13" s="3"/>
    </row>
    <row r="14" spans="1:6" ht="12.75">
      <c r="A14" s="3"/>
      <c r="B14" s="22" t="s">
        <v>34</v>
      </c>
      <c r="C14" s="16">
        <v>0</v>
      </c>
      <c r="D14" s="8"/>
      <c r="E14" s="16"/>
      <c r="F14" s="3"/>
    </row>
    <row r="15" spans="1:6" ht="12.75">
      <c r="A15" s="3"/>
      <c r="B15" s="22" t="s">
        <v>35</v>
      </c>
      <c r="C15" s="16">
        <f>'פרוט עמלות והוצאות לתקופה '!C39</f>
        <v>0</v>
      </c>
      <c r="D15" s="8"/>
      <c r="E15" s="16"/>
      <c r="F15" s="3"/>
    </row>
    <row r="16" spans="1:6" ht="12.75">
      <c r="A16" s="3"/>
      <c r="B16" s="20"/>
      <c r="C16" s="16"/>
      <c r="D16" s="8"/>
      <c r="E16" s="16"/>
      <c r="F16" s="3"/>
    </row>
    <row r="17" spans="1:6" ht="12.75">
      <c r="A17" s="3"/>
      <c r="B17" s="21" t="s">
        <v>24</v>
      </c>
      <c r="C17" s="19">
        <f>SUM(C18:C25)</f>
        <v>1340.7649146856795</v>
      </c>
      <c r="D17" s="8"/>
      <c r="E17" s="19"/>
      <c r="F17" s="3"/>
    </row>
    <row r="18" spans="1:6" ht="15" customHeight="1">
      <c r="A18" s="3"/>
      <c r="B18" s="22" t="s">
        <v>36</v>
      </c>
      <c r="C18" s="16">
        <f>+'פרוט עמלות ניהול חיצוני לתקופה'!C7+'פרוט עמלות ניהול חיצוני לתקופה'!C8+'פרוט עמלות ניהול חיצוני לתקופה'!C9+'פרוט עמלות ניהול חיצוני לתקופה'!C10+'פרוט עמלות ניהול חיצוני לתקופה'!C11+'פרוט עמלות ניהול חיצוני לתקופה'!C12+'פרוט עמלות ניהול חיצוני לתקופה'!C13+'פרוט עמלות ניהול חיצוני לתקופה'!C14+'פרוט עמלות ניהול חיצוני לתקופה'!C15+'פרוט עמלות ניהול חיצוני לתקופה'!C16</f>
        <v>708.9861113497358</v>
      </c>
      <c r="D18" s="8"/>
      <c r="E18" s="16"/>
      <c r="F18" s="6"/>
    </row>
    <row r="19" spans="1:6" ht="14.25" customHeight="1">
      <c r="A19" s="3"/>
      <c r="B19" s="22" t="s">
        <v>37</v>
      </c>
      <c r="C19" s="16">
        <f>+'פרוט עמלות ניהול חיצוני לתקופה'!C4+'פרוט עמלות ניהול חיצוני לתקופה'!C5+'פרוט עמלות ניהול חיצוני לתקופה'!C6+'פרוט עמלות ניהול חיצוני לתקופה'!C17+'פרוט עמלות ניהול חיצוני לתקופה'!C18+'פרוט עמלות ניהול חיצוני לתקופה'!C19+'פרוט עמלות ניהול חיצוני לתקופה'!C20+'פרוט עמלות ניהול חיצוני לתקופה'!C21</f>
        <v>307.60583018927247</v>
      </c>
      <c r="D19" s="8"/>
      <c r="E19" s="16"/>
      <c r="F19" s="3"/>
    </row>
    <row r="20" spans="1:6" ht="13.5" customHeight="1">
      <c r="A20" s="3"/>
      <c r="B20" s="22" t="s">
        <v>38</v>
      </c>
      <c r="C20" s="16">
        <f>'פרוט עמלות ניהול חיצוני לתקופה'!C30</f>
        <v>0</v>
      </c>
      <c r="D20" s="8"/>
      <c r="E20" s="16"/>
      <c r="F20" s="3"/>
    </row>
    <row r="21" spans="1:6" ht="12.75">
      <c r="A21" s="3"/>
      <c r="B21" s="22" t="s">
        <v>39</v>
      </c>
      <c r="C21" s="16">
        <f>'פרוט עמלות ניהול חיצוני לתקופה'!C36</f>
        <v>0</v>
      </c>
      <c r="D21" s="8"/>
      <c r="E21" s="16"/>
      <c r="F21" s="3"/>
    </row>
    <row r="22" spans="1:6" ht="12.75">
      <c r="A22" s="3"/>
      <c r="B22" s="22" t="s">
        <v>40</v>
      </c>
      <c r="C22" s="19">
        <f>'פרוט עמלות ניהול חיצוני לתקופה'!C58</f>
        <v>-613.5600000000001</v>
      </c>
      <c r="D22" s="8"/>
      <c r="E22" s="16"/>
      <c r="F22" s="3"/>
    </row>
    <row r="23" spans="1:6" ht="12.75">
      <c r="A23" s="3"/>
      <c r="B23" s="22" t="s">
        <v>41</v>
      </c>
      <c r="C23" s="19">
        <f>'פרוט עמלות ניהול חיצוני לתקופה'!C63</f>
        <v>269.0446219454274</v>
      </c>
      <c r="D23" s="8"/>
      <c r="E23" s="19"/>
      <c r="F23" s="3"/>
    </row>
    <row r="24" spans="1:6" ht="14.25" customHeight="1">
      <c r="A24" s="3"/>
      <c r="B24" s="22" t="s">
        <v>42</v>
      </c>
      <c r="C24" s="16">
        <f>'פרוט עמלות ניהול חיצוני לתקופה'!C39</f>
        <v>114.01633</v>
      </c>
      <c r="D24" s="8"/>
      <c r="E24" s="16"/>
      <c r="F24" s="4"/>
    </row>
    <row r="25" spans="1:6" ht="12.75">
      <c r="A25" s="3"/>
      <c r="B25" s="22" t="s">
        <v>43</v>
      </c>
      <c r="C25" s="16">
        <f>'פרוט עמלות ניהול חיצוני לתקופה'!C43</f>
        <v>554.6720212012439</v>
      </c>
      <c r="D25" s="8"/>
      <c r="E25" s="16"/>
      <c r="F25" s="4"/>
    </row>
    <row r="26" spans="1:6" ht="12.75">
      <c r="A26" s="3"/>
      <c r="B26" s="21"/>
      <c r="C26" s="19"/>
      <c r="D26" s="8"/>
      <c r="E26" s="19"/>
      <c r="F26" s="4"/>
    </row>
    <row r="27" spans="1:6" ht="12.75">
      <c r="A27" s="3"/>
      <c r="B27" s="21" t="s">
        <v>25</v>
      </c>
      <c r="C27" s="16">
        <f>SUM(C28:C29)</f>
        <v>0</v>
      </c>
      <c r="D27" s="4"/>
      <c r="E27" s="16"/>
      <c r="F27" s="4"/>
    </row>
    <row r="28" spans="1:6" ht="12.75">
      <c r="A28" s="3"/>
      <c r="B28" s="22" t="s">
        <v>44</v>
      </c>
      <c r="C28" s="16">
        <f>'פרוט עמלות והוצאות לתקופה '!C45</f>
        <v>0</v>
      </c>
      <c r="D28" s="9"/>
      <c r="E28" s="16"/>
      <c r="F28" s="10"/>
    </row>
    <row r="29" spans="1:6" ht="12.75">
      <c r="A29" s="3"/>
      <c r="B29" s="22" t="s">
        <v>45</v>
      </c>
      <c r="C29" s="16">
        <f>'פרוט עמלות והוצאות לתקופה '!C50</f>
        <v>0</v>
      </c>
      <c r="D29" s="2"/>
      <c r="E29" s="16"/>
      <c r="F29" s="8"/>
    </row>
    <row r="30" spans="2:5" ht="12.75">
      <c r="B30" s="21"/>
      <c r="E30" s="2"/>
    </row>
    <row r="31" spans="2:5" ht="12.75">
      <c r="B31" s="21" t="s">
        <v>46</v>
      </c>
      <c r="C31" s="19">
        <f>C3+C7+C12+C17+C27</f>
        <v>1826.7408239530084</v>
      </c>
      <c r="E31" s="19"/>
    </row>
    <row r="32" spans="2:5" ht="12.75">
      <c r="B32" s="21"/>
      <c r="E32" s="2"/>
    </row>
    <row r="33" spans="2:5" ht="12.75">
      <c r="B33" s="21" t="s">
        <v>26</v>
      </c>
      <c r="E33" s="2"/>
    </row>
    <row r="34" spans="2:5" ht="25.5">
      <c r="B34" s="23" t="s">
        <v>47</v>
      </c>
      <c r="C34" s="8">
        <f>(C13+C17+C29)/C37</f>
        <v>0.000737962072053182</v>
      </c>
      <c r="E34" s="8"/>
    </row>
    <row r="35" spans="2:5" ht="12.75">
      <c r="B35" s="23" t="s">
        <v>27</v>
      </c>
      <c r="C35" s="8">
        <f>C31/C37</f>
        <v>0.0010054450476611188</v>
      </c>
      <c r="E35" s="8"/>
    </row>
    <row r="36" spans="2:5" ht="12.75">
      <c r="B36" s="21"/>
      <c r="E36" s="2"/>
    </row>
    <row r="37" spans="2:5" ht="12.75">
      <c r="B37" s="21" t="s">
        <v>48</v>
      </c>
      <c r="C37" s="29">
        <v>1816848</v>
      </c>
      <c r="E37" s="29"/>
    </row>
    <row r="38" ht="12.75">
      <c r="E38" s="2"/>
    </row>
  </sheetData>
  <sheetProtection/>
  <mergeCells count="2">
    <mergeCell ref="F1:G1"/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rightToLeft="1" tabSelected="1" zoomScalePageLayoutView="0" workbookViewId="0" topLeftCell="A1">
      <selection activeCell="B6" sqref="B6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64" t="str">
        <f>'סך התשלומים ששולמו בגין כל סוג'!A1:E1</f>
        <v>  קופה 7245 כלנית לבני 50-60 - סך התשלומים ששולמו בגין כל סוג של הוצאה ישירה לשנה המסתיימת ביום: 31/12/2017 </v>
      </c>
      <c r="B1" s="64"/>
      <c r="C1" s="64"/>
      <c r="D1" s="64"/>
      <c r="E1" s="64"/>
      <c r="F1" s="7"/>
      <c r="G1" s="7"/>
      <c r="H1" s="7"/>
      <c r="I1" s="7"/>
      <c r="J1" s="7"/>
      <c r="K1" s="7"/>
      <c r="L1" s="7"/>
    </row>
    <row r="2" spans="3:7" ht="51" customHeight="1">
      <c r="C2" s="1" t="s">
        <v>0</v>
      </c>
      <c r="D2" s="1"/>
      <c r="E2" s="13"/>
      <c r="G2" s="3"/>
    </row>
    <row r="3" spans="1:7" s="2" customFormat="1" ht="12.75">
      <c r="A3" s="3"/>
      <c r="B3" s="3" t="s">
        <v>49</v>
      </c>
      <c r="D3" s="15"/>
      <c r="E3" s="15"/>
      <c r="G3" s="3"/>
    </row>
    <row r="4" spans="1:7" s="2" customFormat="1" ht="12.75">
      <c r="A4" s="3"/>
      <c r="B4" s="3" t="s">
        <v>3</v>
      </c>
      <c r="C4" s="16">
        <f>SUM(C5:C7)</f>
        <v>0</v>
      </c>
      <c r="D4" s="15"/>
      <c r="E4" s="16"/>
      <c r="G4" s="5"/>
    </row>
    <row r="5" spans="2:5" s="2" customFormat="1" ht="12.75">
      <c r="B5" s="5" t="s">
        <v>126</v>
      </c>
      <c r="C5" s="15">
        <v>0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7" s="2" customFormat="1" ht="12.75">
      <c r="B7" s="2" t="s">
        <v>10</v>
      </c>
      <c r="C7" s="15">
        <v>0</v>
      </c>
      <c r="D7" s="15"/>
      <c r="E7" s="15"/>
      <c r="G7" s="3"/>
    </row>
    <row r="8" spans="1:5" s="2" customFormat="1" ht="12.75">
      <c r="A8" s="3"/>
      <c r="B8" s="3" t="s">
        <v>5</v>
      </c>
      <c r="C8" s="16">
        <f>SUM(C9:C15)</f>
        <v>436.21416580483896</v>
      </c>
      <c r="D8" s="15"/>
      <c r="E8" s="16"/>
    </row>
    <row r="9" spans="1:7" s="2" customFormat="1" ht="12.75">
      <c r="A9" s="3"/>
      <c r="B9" s="2" t="s">
        <v>72</v>
      </c>
      <c r="C9" s="15">
        <v>339.86190580483895</v>
      </c>
      <c r="D9" s="15"/>
      <c r="E9" s="15"/>
      <c r="G9" s="28"/>
    </row>
    <row r="10" spans="1:7" s="2" customFormat="1" ht="12.75">
      <c r="A10" s="3"/>
      <c r="B10" s="28" t="s">
        <v>73</v>
      </c>
      <c r="C10" s="15">
        <v>19.96267</v>
      </c>
      <c r="D10" s="15"/>
      <c r="E10" s="15"/>
      <c r="G10" s="33"/>
    </row>
    <row r="11" spans="1:7" s="2" customFormat="1" ht="12.75">
      <c r="A11" s="3"/>
      <c r="B11" s="33" t="s">
        <v>78</v>
      </c>
      <c r="C11" s="15">
        <f>23066.39/1000</f>
        <v>23.06639</v>
      </c>
      <c r="D11" s="15"/>
      <c r="E11" s="15"/>
      <c r="G11" s="28"/>
    </row>
    <row r="12" spans="2:7" s="2" customFormat="1" ht="12.75">
      <c r="B12" s="35" t="s">
        <v>82</v>
      </c>
      <c r="C12" s="15">
        <f>1110.36/1000</f>
        <v>1.1103599999999998</v>
      </c>
      <c r="D12" s="15"/>
      <c r="E12" s="15"/>
      <c r="G12" s="28"/>
    </row>
    <row r="13" spans="1:7" s="2" customFormat="1" ht="12.75">
      <c r="A13" s="3"/>
      <c r="B13" s="28" t="s">
        <v>74</v>
      </c>
      <c r="C13" s="15">
        <f>33123.59/1000</f>
        <v>33.12358999999999</v>
      </c>
      <c r="D13" s="15"/>
      <c r="E13" s="15"/>
      <c r="F13" s="16"/>
      <c r="G13" s="1"/>
    </row>
    <row r="14" spans="1:7" s="2" customFormat="1" ht="12.75">
      <c r="A14" s="3"/>
      <c r="B14" s="28" t="s">
        <v>112</v>
      </c>
      <c r="C14" s="15">
        <f>1493.29/1000</f>
        <v>1.49329</v>
      </c>
      <c r="D14" s="15"/>
      <c r="E14" s="15"/>
      <c r="F14" s="16"/>
      <c r="G14" s="1"/>
    </row>
    <row r="15" spans="1:7" s="2" customFormat="1" ht="12.75">
      <c r="A15" s="3"/>
      <c r="B15" s="49" t="s">
        <v>91</v>
      </c>
      <c r="C15" s="15">
        <f>17595.96/1000</f>
        <v>17.595959999999998</v>
      </c>
      <c r="D15" s="15"/>
      <c r="E15" s="15"/>
      <c r="F15" s="16"/>
      <c r="G15" s="1"/>
    </row>
    <row r="16" spans="1:7" ht="12.75">
      <c r="A16" s="1"/>
      <c r="B16" s="1" t="s">
        <v>6</v>
      </c>
      <c r="C16" s="16">
        <f>C8+C4</f>
        <v>436.21416580483896</v>
      </c>
      <c r="D16" s="15"/>
      <c r="E16" s="16"/>
      <c r="G16" s="3"/>
    </row>
    <row r="17" spans="1:7" ht="12.75">
      <c r="A17" s="1"/>
      <c r="B17" s="1"/>
      <c r="C17" s="16"/>
      <c r="D17" s="15"/>
      <c r="E17" s="15"/>
      <c r="G17" s="2"/>
    </row>
    <row r="18" spans="1:5" s="2" customFormat="1" ht="12.75">
      <c r="A18" s="3"/>
      <c r="B18" s="3" t="s">
        <v>7</v>
      </c>
      <c r="C18" s="15"/>
      <c r="D18" s="15"/>
      <c r="E18" s="15"/>
    </row>
    <row r="19" spans="1:5" s="2" customFormat="1" ht="12.75">
      <c r="A19" s="3"/>
      <c r="B19" s="3" t="s">
        <v>3</v>
      </c>
      <c r="C19" s="16">
        <f>SUM(C20:C22)</f>
        <v>0</v>
      </c>
      <c r="D19" s="15"/>
      <c r="E19" s="16"/>
    </row>
    <row r="20" spans="2:7" s="2" customFormat="1" ht="12.75">
      <c r="B20" s="2" t="s">
        <v>8</v>
      </c>
      <c r="C20" s="15">
        <v>0</v>
      </c>
      <c r="D20" s="15"/>
      <c r="E20" s="15"/>
      <c r="G20" s="3"/>
    </row>
    <row r="21" spans="2:5" s="2" customFormat="1" ht="12.75">
      <c r="B21" s="2" t="s">
        <v>9</v>
      </c>
      <c r="C21" s="15">
        <v>0</v>
      </c>
      <c r="D21" s="15"/>
      <c r="E21" s="15"/>
    </row>
    <row r="22" spans="2:7" s="2" customFormat="1" ht="12.75">
      <c r="B22" s="2" t="s">
        <v>10</v>
      </c>
      <c r="C22" s="15">
        <v>0</v>
      </c>
      <c r="D22" s="15"/>
      <c r="E22" s="15"/>
      <c r="G22" s="5"/>
    </row>
    <row r="23" spans="1:5" s="2" customFormat="1" ht="12.75">
      <c r="A23" s="3"/>
      <c r="B23" s="3" t="s">
        <v>5</v>
      </c>
      <c r="C23" s="16">
        <f>SUM(C24:C26)</f>
        <v>49.761743462489996</v>
      </c>
      <c r="D23" s="15"/>
      <c r="E23" s="16"/>
    </row>
    <row r="24" spans="2:7" ht="12.75">
      <c r="B24" s="2" t="s">
        <v>72</v>
      </c>
      <c r="C24" s="15">
        <v>47.531773462489994</v>
      </c>
      <c r="D24" s="15"/>
      <c r="E24" s="15"/>
      <c r="G24" s="3"/>
    </row>
    <row r="25" spans="2:7" s="2" customFormat="1" ht="12.75">
      <c r="B25" s="5" t="s">
        <v>67</v>
      </c>
      <c r="C25" s="15">
        <f>2229.97/1000</f>
        <v>2.22997</v>
      </c>
      <c r="D25" s="15"/>
      <c r="E25" s="15"/>
      <c r="F25" s="15"/>
      <c r="G25" s="3"/>
    </row>
    <row r="26" spans="2:7" s="2" customFormat="1" ht="12.75">
      <c r="B26" s="2" t="s">
        <v>10</v>
      </c>
      <c r="C26" s="15">
        <v>0</v>
      </c>
      <c r="D26" s="15"/>
      <c r="E26" s="15"/>
      <c r="F26" s="15"/>
      <c r="G26" s="1"/>
    </row>
    <row r="27" spans="1:7" s="2" customFormat="1" ht="12.75">
      <c r="A27" s="3"/>
      <c r="B27" s="3" t="s">
        <v>11</v>
      </c>
      <c r="C27" s="16">
        <f>C23+C19</f>
        <v>49.761743462489996</v>
      </c>
      <c r="D27" s="15"/>
      <c r="E27" s="16"/>
      <c r="G27" s="5"/>
    </row>
    <row r="28" spans="1:7" s="2" customFormat="1" ht="12.75">
      <c r="A28" s="3"/>
      <c r="B28" s="3"/>
      <c r="C28" s="15"/>
      <c r="D28" s="15"/>
      <c r="E28" s="15"/>
      <c r="G28" s="5"/>
    </row>
    <row r="29" spans="1:7" ht="12.75">
      <c r="A29" s="1"/>
      <c r="B29" s="1" t="s">
        <v>12</v>
      </c>
      <c r="C29" s="15"/>
      <c r="D29" s="15"/>
      <c r="E29" s="15"/>
      <c r="G29" s="12"/>
    </row>
    <row r="30" spans="1:7" ht="12.75">
      <c r="A30" s="1"/>
      <c r="B30" s="5" t="s">
        <v>51</v>
      </c>
      <c r="C30" s="17">
        <v>0</v>
      </c>
      <c r="D30" s="15"/>
      <c r="E30" s="17"/>
      <c r="G30" s="1"/>
    </row>
    <row r="31" spans="2:7" ht="12.75">
      <c r="B31" s="5" t="s">
        <v>52</v>
      </c>
      <c r="C31" s="17">
        <v>0</v>
      </c>
      <c r="D31" s="15"/>
      <c r="E31" s="17"/>
      <c r="G31" s="1"/>
    </row>
    <row r="32" spans="2:7" ht="12.75">
      <c r="B32" s="12" t="s">
        <v>10</v>
      </c>
      <c r="C32" s="18">
        <v>0</v>
      </c>
      <c r="D32" s="15"/>
      <c r="E32" s="17"/>
      <c r="G32" s="3"/>
    </row>
    <row r="33" spans="1:7" ht="12.75">
      <c r="A33" s="1"/>
      <c r="B33" s="1" t="s">
        <v>50</v>
      </c>
      <c r="C33" s="16">
        <f>SUM(C30:C32)</f>
        <v>0</v>
      </c>
      <c r="D33" s="15"/>
      <c r="E33" s="16"/>
      <c r="G33" s="5"/>
    </row>
    <row r="34" spans="1:7" ht="12.75">
      <c r="A34" s="1"/>
      <c r="B34" s="1"/>
      <c r="C34" s="16"/>
      <c r="D34" s="15"/>
      <c r="E34" s="16"/>
      <c r="G34" s="5"/>
    </row>
    <row r="35" spans="1:5" s="2" customFormat="1" ht="12.75">
      <c r="A35" s="3"/>
      <c r="B35" s="3" t="s">
        <v>54</v>
      </c>
      <c r="C35" s="15"/>
      <c r="D35" s="15"/>
      <c r="E35" s="15"/>
    </row>
    <row r="36" spans="2:7" s="2" customFormat="1" ht="12.75">
      <c r="B36" s="5" t="s">
        <v>51</v>
      </c>
      <c r="C36" s="15">
        <v>0</v>
      </c>
      <c r="D36" s="15"/>
      <c r="E36" s="15"/>
      <c r="G36" s="1"/>
    </row>
    <row r="37" spans="2:7" s="2" customFormat="1" ht="12.75">
      <c r="B37" s="5" t="s">
        <v>52</v>
      </c>
      <c r="C37" s="15">
        <v>0</v>
      </c>
      <c r="D37" s="15"/>
      <c r="E37" s="15"/>
      <c r="G37" s="1"/>
    </row>
    <row r="38" spans="2:7" s="2" customFormat="1" ht="12.75">
      <c r="B38" s="2" t="s">
        <v>10</v>
      </c>
      <c r="C38" s="15">
        <v>0</v>
      </c>
      <c r="D38" s="15"/>
      <c r="E38" s="15"/>
      <c r="G38" s="3"/>
    </row>
    <row r="39" spans="1:7" ht="12.75">
      <c r="A39" s="1"/>
      <c r="B39" s="1" t="s">
        <v>53</v>
      </c>
      <c r="C39" s="16">
        <f>SUM(C36:C38)</f>
        <v>0</v>
      </c>
      <c r="D39" s="15"/>
      <c r="E39" s="16"/>
      <c r="G39" s="5"/>
    </row>
    <row r="40" spans="1:7" ht="12.75">
      <c r="A40" s="1"/>
      <c r="B40" s="1"/>
      <c r="C40" s="16"/>
      <c r="D40" s="15"/>
      <c r="E40" s="16"/>
      <c r="G40" s="5"/>
    </row>
    <row r="41" spans="1:7" ht="12.75">
      <c r="A41" s="1"/>
      <c r="B41" s="3" t="s">
        <v>55</v>
      </c>
      <c r="C41" s="16"/>
      <c r="D41" s="15"/>
      <c r="E41" s="16"/>
      <c r="G41" s="2"/>
    </row>
    <row r="42" spans="1:7" ht="12.75">
      <c r="A42" s="1"/>
      <c r="B42" s="5" t="s">
        <v>51</v>
      </c>
      <c r="C42" s="17">
        <v>0</v>
      </c>
      <c r="D42" s="15"/>
      <c r="E42" s="17"/>
      <c r="G42" s="1"/>
    </row>
    <row r="43" spans="1:7" ht="12.75">
      <c r="A43" s="1"/>
      <c r="B43" s="5" t="s">
        <v>52</v>
      </c>
      <c r="C43" s="17">
        <v>0</v>
      </c>
      <c r="D43" s="15"/>
      <c r="E43" s="17"/>
      <c r="G43" s="1"/>
    </row>
    <row r="44" spans="1:7" ht="12.75">
      <c r="A44" s="1"/>
      <c r="B44" s="2" t="s">
        <v>10</v>
      </c>
      <c r="C44" s="17">
        <v>0</v>
      </c>
      <c r="D44" s="15"/>
      <c r="E44" s="17"/>
      <c r="G44" s="5"/>
    </row>
    <row r="45" spans="1:7" ht="12.75">
      <c r="A45" s="1"/>
      <c r="B45" s="1" t="s">
        <v>56</v>
      </c>
      <c r="C45" s="16">
        <f>SUM(C42:C44)</f>
        <v>0</v>
      </c>
      <c r="D45" s="15"/>
      <c r="E45" s="16"/>
      <c r="G45" s="5"/>
    </row>
    <row r="46" spans="1:7" ht="12.75">
      <c r="A46" s="1"/>
      <c r="B46" s="1"/>
      <c r="C46" s="16"/>
      <c r="D46" s="15"/>
      <c r="E46" s="16"/>
      <c r="G46" s="2"/>
    </row>
    <row r="47" spans="1:7" ht="12.75">
      <c r="A47" s="1"/>
      <c r="B47" s="5" t="s">
        <v>51</v>
      </c>
      <c r="C47" s="17">
        <v>0</v>
      </c>
      <c r="D47" s="15"/>
      <c r="E47" s="17"/>
      <c r="G47" s="1"/>
    </row>
    <row r="48" spans="1:7" ht="12.75">
      <c r="A48" s="1"/>
      <c r="B48" s="5" t="s">
        <v>52</v>
      </c>
      <c r="C48" s="17">
        <v>0</v>
      </c>
      <c r="D48" s="15"/>
      <c r="E48" s="17"/>
      <c r="F48" s="16"/>
      <c r="G48" s="1"/>
    </row>
    <row r="49" spans="1:7" ht="12.75">
      <c r="A49" s="1"/>
      <c r="B49" s="2" t="s">
        <v>10</v>
      </c>
      <c r="C49" s="17">
        <v>0</v>
      </c>
      <c r="D49" s="15"/>
      <c r="E49" s="17"/>
      <c r="G49" s="3"/>
    </row>
    <row r="50" spans="1:7" ht="12.75">
      <c r="A50" s="1"/>
      <c r="B50" s="1" t="s">
        <v>57</v>
      </c>
      <c r="C50" s="16">
        <f>SUM(C47:C49)</f>
        <v>0</v>
      </c>
      <c r="D50" s="15"/>
      <c r="E50" s="16"/>
      <c r="G50" s="3"/>
    </row>
    <row r="51" spans="1:6" ht="12.75">
      <c r="A51" s="1"/>
      <c r="B51" s="1"/>
      <c r="C51" s="16"/>
      <c r="D51" s="15"/>
      <c r="E51" s="15"/>
      <c r="F51" s="15"/>
    </row>
    <row r="52" spans="1:6" s="2" customFormat="1" ht="12.75">
      <c r="A52" s="3"/>
      <c r="B52" s="3" t="s">
        <v>58</v>
      </c>
      <c r="C52" s="16">
        <f>C16+C27+C33+C39+C45+C50</f>
        <v>485.975909267329</v>
      </c>
      <c r="D52" s="15"/>
      <c r="E52" s="16"/>
      <c r="F52" s="15"/>
    </row>
    <row r="53" spans="1:6" s="2" customFormat="1" ht="12.75">
      <c r="A53" s="3"/>
      <c r="B53" s="3" t="s">
        <v>59</v>
      </c>
      <c r="C53" s="19">
        <f>'סך התשלומים ששולמו בגין כל סוג'!C37</f>
        <v>1816848</v>
      </c>
      <c r="D53" s="15"/>
      <c r="E53" s="19"/>
      <c r="F53" s="15"/>
    </row>
    <row r="54" spans="2:6" ht="12.75">
      <c r="B54" s="3"/>
      <c r="C54" s="3" t="s">
        <v>15</v>
      </c>
      <c r="D54" s="15"/>
      <c r="E54" s="15"/>
      <c r="F54" s="15"/>
    </row>
    <row r="55" spans="3:6" ht="12.75">
      <c r="C55" s="14"/>
      <c r="D55" s="15"/>
      <c r="E55" s="15"/>
      <c r="F55" s="15"/>
    </row>
    <row r="56" spans="2:6" ht="12.75">
      <c r="B56" s="3"/>
      <c r="C56" s="19"/>
      <c r="D56" s="19"/>
      <c r="E56" s="19"/>
      <c r="F56" s="15"/>
    </row>
    <row r="57" spans="3:6" ht="12.75">
      <c r="C57" s="2"/>
      <c r="D57" s="15"/>
      <c r="E57" s="15"/>
      <c r="F57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rightToLeft="1" zoomScalePageLayoutView="0" workbookViewId="0" topLeftCell="A1">
      <selection activeCell="E72" sqref="E72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44.140625" style="31" bestFit="1" customWidth="1"/>
    <col min="6" max="6" width="15.421875" style="0" customWidth="1"/>
    <col min="8" max="8" width="13.8515625" style="0" bestFit="1" customWidth="1"/>
  </cols>
  <sheetData>
    <row r="1" spans="1:12" s="2" customFormat="1" ht="12.75">
      <c r="A1" s="64" t="str">
        <f>'סך התשלומים ששולמו בגין כל סוג'!A1:E1</f>
        <v>  קופה 7245 כלנית לבני 50-60 - סך התשלומים ששולמו בגין כל סוג של הוצאה ישירה לשנה המסתיימת ביום: 31/12/2017 </v>
      </c>
      <c r="B1" s="64"/>
      <c r="C1" s="64"/>
      <c r="D1" s="64"/>
      <c r="E1" s="64"/>
      <c r="F1" s="11"/>
      <c r="G1" s="11"/>
      <c r="H1" s="11"/>
      <c r="I1" s="11"/>
      <c r="J1" s="11"/>
      <c r="K1" s="11"/>
      <c r="L1" s="11"/>
    </row>
    <row r="2" spans="3:6" s="2" customFormat="1" ht="49.5" customHeight="1">
      <c r="C2" s="3" t="s">
        <v>0</v>
      </c>
      <c r="D2" s="15"/>
      <c r="E2" s="13"/>
      <c r="F2" s="3"/>
    </row>
    <row r="3" spans="1:8" s="2" customFormat="1" ht="12.75">
      <c r="A3" s="3"/>
      <c r="B3" s="3" t="s">
        <v>16</v>
      </c>
      <c r="D3" s="15"/>
      <c r="E3" s="30"/>
      <c r="H3" s="3"/>
    </row>
    <row r="4" spans="1:10" s="2" customFormat="1" ht="14.25">
      <c r="A4" s="3"/>
      <c r="B4" s="61" t="s">
        <v>123</v>
      </c>
      <c r="C4" s="15">
        <v>56.069326137697104</v>
      </c>
      <c r="D4" s="15"/>
      <c r="E4"/>
      <c r="F4" s="41"/>
      <c r="H4" s="50"/>
      <c r="I4" s="15"/>
      <c r="J4" s="15"/>
    </row>
    <row r="5" spans="1:10" s="2" customFormat="1" ht="14.25">
      <c r="A5" s="3"/>
      <c r="B5" s="61" t="s">
        <v>95</v>
      </c>
      <c r="C5" s="15">
        <v>48.51132546123288</v>
      </c>
      <c r="D5" s="15"/>
      <c r="F5" s="41"/>
      <c r="H5" s="50"/>
      <c r="I5" s="15"/>
      <c r="J5" s="15"/>
    </row>
    <row r="6" spans="1:10" s="2" customFormat="1" ht="12" customHeight="1">
      <c r="A6" s="5"/>
      <c r="B6" s="62" t="s">
        <v>113</v>
      </c>
      <c r="C6" s="15">
        <v>12.052263128630145</v>
      </c>
      <c r="D6" s="15"/>
      <c r="F6" s="41"/>
      <c r="H6" s="50"/>
      <c r="I6" s="15"/>
      <c r="J6" s="15"/>
    </row>
    <row r="7" spans="1:10" s="2" customFormat="1" ht="12" customHeight="1">
      <c r="A7" s="5"/>
      <c r="B7" s="24" t="s">
        <v>92</v>
      </c>
      <c r="C7" s="15">
        <v>7.947287856438353</v>
      </c>
      <c r="D7" s="15"/>
      <c r="F7" s="41"/>
      <c r="H7" s="50"/>
      <c r="I7" s="15"/>
      <c r="J7" s="15"/>
    </row>
    <row r="8" spans="1:10" s="2" customFormat="1" ht="12" customHeight="1">
      <c r="A8" s="26"/>
      <c r="B8" s="24" t="s">
        <v>87</v>
      </c>
      <c r="C8" s="15">
        <v>168.34332813031236</v>
      </c>
      <c r="D8" s="15"/>
      <c r="F8" s="41"/>
      <c r="H8" s="50"/>
      <c r="I8" s="15"/>
      <c r="J8" s="15"/>
    </row>
    <row r="9" spans="1:10" s="2" customFormat="1" ht="12" customHeight="1">
      <c r="A9" s="26"/>
      <c r="B9" s="24" t="s">
        <v>75</v>
      </c>
      <c r="C9" s="15">
        <v>140.09281272683833</v>
      </c>
      <c r="D9" s="15"/>
      <c r="F9" s="41"/>
      <c r="H9" s="50"/>
      <c r="I9" s="15"/>
      <c r="J9" s="15"/>
    </row>
    <row r="10" spans="1:10" s="2" customFormat="1" ht="12" customHeight="1">
      <c r="A10" s="26"/>
      <c r="B10" s="24" t="s">
        <v>107</v>
      </c>
      <c r="C10" s="15">
        <v>159.3370085320549</v>
      </c>
      <c r="D10" s="15"/>
      <c r="F10" s="41"/>
      <c r="H10" s="50"/>
      <c r="I10" s="15"/>
      <c r="J10" s="15"/>
    </row>
    <row r="11" spans="1:10" s="2" customFormat="1" ht="12" customHeight="1">
      <c r="A11" s="26"/>
      <c r="B11" s="24" t="s">
        <v>114</v>
      </c>
      <c r="C11" s="15">
        <v>57.05910905457542</v>
      </c>
      <c r="D11" s="15"/>
      <c r="F11" s="41"/>
      <c r="H11" s="50"/>
      <c r="I11" s="15"/>
      <c r="J11" s="15"/>
    </row>
    <row r="12" spans="1:10" s="2" customFormat="1" ht="12" customHeight="1">
      <c r="A12" s="26"/>
      <c r="B12" s="24" t="s">
        <v>108</v>
      </c>
      <c r="C12" s="15">
        <v>98.88688928980824</v>
      </c>
      <c r="D12" s="15"/>
      <c r="F12" s="41"/>
      <c r="H12" s="50"/>
      <c r="I12" s="15"/>
      <c r="J12" s="15"/>
    </row>
    <row r="13" spans="1:10" s="2" customFormat="1" ht="12" customHeight="1">
      <c r="A13" s="26"/>
      <c r="B13" s="24" t="s">
        <v>124</v>
      </c>
      <c r="C13" s="15">
        <v>50.17354115477669</v>
      </c>
      <c r="D13" s="15"/>
      <c r="F13" s="41"/>
      <c r="H13" s="50"/>
      <c r="I13" s="15"/>
      <c r="J13" s="15"/>
    </row>
    <row r="14" spans="1:10" s="2" customFormat="1" ht="12" customHeight="1">
      <c r="A14" s="26"/>
      <c r="B14" s="24" t="s">
        <v>115</v>
      </c>
      <c r="C14" s="15">
        <v>13.530753482739721</v>
      </c>
      <c r="D14" s="15"/>
      <c r="F14" s="41"/>
      <c r="H14" s="50"/>
      <c r="I14" s="15"/>
      <c r="J14" s="15"/>
    </row>
    <row r="15" spans="1:10" s="2" customFormat="1" ht="12" customHeight="1">
      <c r="A15" s="26"/>
      <c r="B15" s="24" t="s">
        <v>116</v>
      </c>
      <c r="C15" s="15">
        <v>6.481755105753418</v>
      </c>
      <c r="D15" s="15"/>
      <c r="F15" s="41"/>
      <c r="H15" s="50"/>
      <c r="I15" s="15"/>
      <c r="J15" s="15"/>
    </row>
    <row r="16" spans="1:10" s="2" customFormat="1" ht="12" customHeight="1">
      <c r="A16" s="26"/>
      <c r="B16" s="24" t="s">
        <v>125</v>
      </c>
      <c r="C16" s="15">
        <v>7.133626016438358</v>
      </c>
      <c r="D16" s="15"/>
      <c r="E16" s="24"/>
      <c r="F16" s="41"/>
      <c r="H16" s="50"/>
      <c r="I16" s="15"/>
      <c r="J16" s="15"/>
    </row>
    <row r="17" spans="1:10" s="2" customFormat="1" ht="12" customHeight="1">
      <c r="A17" s="26"/>
      <c r="B17" s="24" t="s">
        <v>88</v>
      </c>
      <c r="C17" s="15">
        <v>68.16433487753424</v>
      </c>
      <c r="D17" s="15"/>
      <c r="E17" s="24"/>
      <c r="F17" s="41"/>
      <c r="H17" s="50"/>
      <c r="I17" s="15"/>
      <c r="J17" s="15"/>
    </row>
    <row r="18" spans="1:10" s="2" customFormat="1" ht="12" customHeight="1">
      <c r="A18" s="26"/>
      <c r="B18" s="61" t="s">
        <v>93</v>
      </c>
      <c r="C18" s="15">
        <v>93.51474136986302</v>
      </c>
      <c r="D18" s="15"/>
      <c r="E18" s="24"/>
      <c r="F18"/>
      <c r="G18"/>
      <c r="H18" s="50"/>
      <c r="I18" s="15"/>
      <c r="J18" s="15"/>
    </row>
    <row r="19" spans="1:10" s="2" customFormat="1" ht="12" customHeight="1">
      <c r="A19" s="5"/>
      <c r="B19" s="24" t="s">
        <v>117</v>
      </c>
      <c r="C19" s="15">
        <v>2.428336277671234</v>
      </c>
      <c r="D19" s="15"/>
      <c r="F19" s="41"/>
      <c r="H19" s="50"/>
      <c r="I19" s="15"/>
      <c r="J19" s="15"/>
    </row>
    <row r="20" spans="2:10" s="2" customFormat="1" ht="12" customHeight="1">
      <c r="B20" s="24" t="s">
        <v>118</v>
      </c>
      <c r="C20" s="15">
        <v>0.4410486215753424</v>
      </c>
      <c r="D20" s="15"/>
      <c r="F20" s="41"/>
      <c r="H20" s="50"/>
      <c r="I20" s="15"/>
      <c r="J20" s="15"/>
    </row>
    <row r="21" spans="2:10" s="2" customFormat="1" ht="12" customHeight="1">
      <c r="B21" s="24" t="s">
        <v>94</v>
      </c>
      <c r="C21" s="15">
        <v>26.4244543150685</v>
      </c>
      <c r="D21" s="15"/>
      <c r="F21" s="41"/>
      <c r="H21" s="50"/>
      <c r="I21" s="15"/>
      <c r="J21" s="15"/>
    </row>
    <row r="22" spans="2:10" s="2" customFormat="1" ht="12" customHeight="1">
      <c r="B22" s="24"/>
      <c r="C22" s="15"/>
      <c r="D22" s="15"/>
      <c r="F22" s="41"/>
      <c r="H22" s="50"/>
      <c r="I22" s="15"/>
      <c r="J22" s="15"/>
    </row>
    <row r="23" spans="1:8" ht="12.75">
      <c r="A23" s="1"/>
      <c r="B23" s="2"/>
      <c r="H23" s="1"/>
    </row>
    <row r="24" spans="1:8" s="2" customFormat="1" ht="12.75">
      <c r="A24" s="3"/>
      <c r="B24" s="1" t="s">
        <v>1</v>
      </c>
      <c r="C24" s="16">
        <f>SUM(C4:C23)</f>
        <v>1016.5919415390081</v>
      </c>
      <c r="H24" s="3"/>
    </row>
    <row r="25" spans="2:3" s="2" customFormat="1" ht="12.75">
      <c r="B25" s="1"/>
      <c r="C25" s="16"/>
    </row>
    <row r="26" spans="2:3" s="2" customFormat="1" ht="12.75">
      <c r="B26" s="3" t="s">
        <v>17</v>
      </c>
      <c r="C26" s="15"/>
    </row>
    <row r="27" spans="2:3" s="2" customFormat="1" ht="12.75">
      <c r="B27" s="2" t="s">
        <v>13</v>
      </c>
      <c r="C27" s="15">
        <v>0</v>
      </c>
    </row>
    <row r="28" spans="1:8" s="2" customFormat="1" ht="12.75">
      <c r="A28" s="3"/>
      <c r="B28" s="2" t="s">
        <v>14</v>
      </c>
      <c r="C28" s="15">
        <v>0</v>
      </c>
      <c r="H28" s="3"/>
    </row>
    <row r="29" spans="1:8" s="2" customFormat="1" ht="12.75">
      <c r="A29" s="3"/>
      <c r="B29" s="2" t="s">
        <v>10</v>
      </c>
      <c r="C29" s="15">
        <v>0</v>
      </c>
      <c r="H29" s="3"/>
    </row>
    <row r="30" spans="1:8" s="2" customFormat="1" ht="12.75">
      <c r="A30" s="3"/>
      <c r="B30" s="3" t="s">
        <v>2</v>
      </c>
      <c r="C30" s="16">
        <f>SUM(C27:C29)</f>
        <v>0</v>
      </c>
      <c r="H30" s="3"/>
    </row>
    <row r="31" spans="2:5" s="2" customFormat="1" ht="12.75">
      <c r="B31" s="3"/>
      <c r="C31" s="16"/>
      <c r="D31" s="15"/>
      <c r="E31" s="15"/>
    </row>
    <row r="32" spans="2:5" s="2" customFormat="1" ht="12.75">
      <c r="B32" s="3" t="s">
        <v>18</v>
      </c>
      <c r="C32" s="15"/>
      <c r="D32" s="15"/>
      <c r="E32" s="15"/>
    </row>
    <row r="33" spans="2:5" s="2" customFormat="1" ht="15" customHeight="1">
      <c r="B33" s="2" t="s">
        <v>13</v>
      </c>
      <c r="C33" s="15">
        <v>0</v>
      </c>
      <c r="D33" s="15"/>
      <c r="E33" s="15"/>
    </row>
    <row r="34" spans="1:8" s="2" customFormat="1" ht="12.75">
      <c r="A34" s="3"/>
      <c r="B34" s="2" t="s">
        <v>14</v>
      </c>
      <c r="C34" s="15">
        <v>0</v>
      </c>
      <c r="D34" s="15"/>
      <c r="E34" s="16"/>
      <c r="H34" s="3"/>
    </row>
    <row r="35" spans="1:8" s="2" customFormat="1" ht="12.75">
      <c r="A35" s="3"/>
      <c r="B35" s="2" t="s">
        <v>10</v>
      </c>
      <c r="C35" s="15">
        <v>0</v>
      </c>
      <c r="D35" s="15"/>
      <c r="E35" s="19"/>
      <c r="F35" s="16"/>
      <c r="H35" s="3"/>
    </row>
    <row r="36" spans="1:10" s="2" customFormat="1" ht="12.75">
      <c r="A36" s="3"/>
      <c r="B36" s="3" t="s">
        <v>60</v>
      </c>
      <c r="C36" s="16">
        <f>SUM(C33:C35)</f>
        <v>0</v>
      </c>
      <c r="D36" s="15"/>
      <c r="E36"/>
      <c r="F36" s="15"/>
      <c r="H36" s="16"/>
      <c r="J36" s="15"/>
    </row>
    <row r="37" spans="1:8" s="2" customFormat="1" ht="12.75">
      <c r="A37" s="3"/>
      <c r="B37" s="3"/>
      <c r="C37" s="16"/>
      <c r="D37" s="15"/>
      <c r="E37"/>
      <c r="H37" s="16"/>
    </row>
    <row r="38" spans="2:8" s="2" customFormat="1" ht="12.75">
      <c r="B38" s="3" t="s">
        <v>61</v>
      </c>
      <c r="C38" s="15"/>
      <c r="D38" s="15"/>
      <c r="E38" s="15"/>
      <c r="H38" s="5"/>
    </row>
    <row r="39" spans="2:8" s="2" customFormat="1" ht="12.75">
      <c r="B39" s="3" t="s">
        <v>62</v>
      </c>
      <c r="C39" s="16">
        <f>SUM(C40:C42)</f>
        <v>114.01633</v>
      </c>
      <c r="D39" s="15"/>
      <c r="E39" s="15"/>
      <c r="H39" s="5"/>
    </row>
    <row r="40" spans="2:3" s="2" customFormat="1" ht="12.75">
      <c r="B40" s="5" t="s">
        <v>76</v>
      </c>
      <c r="C40" s="15">
        <f>114016.33/1000</f>
        <v>114.01633</v>
      </c>
    </row>
    <row r="41" spans="1:8" s="2" customFormat="1" ht="12.75">
      <c r="A41" s="3"/>
      <c r="B41" s="5" t="s">
        <v>63</v>
      </c>
      <c r="C41" s="15">
        <v>0</v>
      </c>
      <c r="H41" s="3"/>
    </row>
    <row r="42" spans="2:8" s="2" customFormat="1" ht="12.75">
      <c r="B42" s="2" t="s">
        <v>10</v>
      </c>
      <c r="C42" s="15">
        <v>0</v>
      </c>
      <c r="F42" s="42"/>
      <c r="H42" s="24"/>
    </row>
    <row r="43" spans="2:6" s="2" customFormat="1" ht="12.75">
      <c r="B43" s="3" t="s">
        <v>64</v>
      </c>
      <c r="C43" s="16">
        <f>SUM(C44:C53)</f>
        <v>554.6720212012439</v>
      </c>
      <c r="F43" s="42"/>
    </row>
    <row r="44" spans="2:10" s="2" customFormat="1" ht="12.75">
      <c r="B44" s="24" t="s">
        <v>79</v>
      </c>
      <c r="C44" s="15">
        <v>43.44232180883287</v>
      </c>
      <c r="D44" s="15"/>
      <c r="E44" s="15"/>
      <c r="F44" s="42"/>
      <c r="H44" s="51"/>
      <c r="I44" s="15"/>
      <c r="J44" s="15"/>
    </row>
    <row r="45" spans="2:10" s="2" customFormat="1" ht="12.75">
      <c r="B45" s="24" t="s">
        <v>80</v>
      </c>
      <c r="C45" s="15">
        <v>47.48382148767124</v>
      </c>
      <c r="D45" s="15"/>
      <c r="E45" s="16"/>
      <c r="F45" s="42"/>
      <c r="H45" s="51"/>
      <c r="I45" s="15"/>
      <c r="J45" s="15"/>
    </row>
    <row r="46" spans="2:10" s="2" customFormat="1" ht="12.75">
      <c r="B46" s="24" t="s">
        <v>81</v>
      </c>
      <c r="C46" s="15">
        <v>38.56865437479453</v>
      </c>
      <c r="D46" s="15"/>
      <c r="E46"/>
      <c r="F46" s="42"/>
      <c r="H46" s="51"/>
      <c r="I46" s="15"/>
      <c r="J46" s="15"/>
    </row>
    <row r="47" spans="2:10" s="2" customFormat="1" ht="12.75">
      <c r="B47" s="24" t="s">
        <v>83</v>
      </c>
      <c r="C47" s="15">
        <v>77.97441696534248</v>
      </c>
      <c r="D47" s="15"/>
      <c r="E47"/>
      <c r="F47" s="42"/>
      <c r="H47" s="51"/>
      <c r="I47" s="15"/>
      <c r="J47" s="15"/>
    </row>
    <row r="48" spans="2:10" s="2" customFormat="1" ht="12.75">
      <c r="B48" s="24" t="s">
        <v>77</v>
      </c>
      <c r="C48" s="15">
        <v>131.45119881616438</v>
      </c>
      <c r="D48" s="15"/>
      <c r="E48"/>
      <c r="F48" s="42"/>
      <c r="H48" s="51"/>
      <c r="I48" s="15"/>
      <c r="J48" s="15"/>
    </row>
    <row r="49" spans="2:10" s="2" customFormat="1" ht="12.75">
      <c r="B49" s="24" t="s">
        <v>84</v>
      </c>
      <c r="C49" s="15">
        <v>42.20579265945205</v>
      </c>
      <c r="D49" s="15"/>
      <c r="E49" s="48"/>
      <c r="F49" s="42"/>
      <c r="H49" s="51"/>
      <c r="I49" s="15"/>
      <c r="J49" s="15"/>
    </row>
    <row r="50" spans="1:10" s="2" customFormat="1" ht="12.75">
      <c r="A50" s="3"/>
      <c r="B50" s="24" t="s">
        <v>96</v>
      </c>
      <c r="C50" s="15">
        <v>71.109596388</v>
      </c>
      <c r="D50" s="15"/>
      <c r="H50" s="51"/>
      <c r="I50" s="15"/>
      <c r="J50" s="15"/>
    </row>
    <row r="51" spans="1:10" s="2" customFormat="1" ht="12.75">
      <c r="A51" s="3"/>
      <c r="B51" s="60" t="s">
        <v>109</v>
      </c>
      <c r="C51" s="15">
        <v>35.09378768712329</v>
      </c>
      <c r="D51" s="15"/>
      <c r="E51"/>
      <c r="F51" s="42"/>
      <c r="H51" s="51"/>
      <c r="I51" s="15"/>
      <c r="J51" s="15"/>
    </row>
    <row r="52" spans="1:10" s="2" customFormat="1" ht="12.75">
      <c r="A52" s="3"/>
      <c r="B52" s="60" t="s">
        <v>97</v>
      </c>
      <c r="C52" s="15">
        <v>66.82122822547946</v>
      </c>
      <c r="D52" s="15"/>
      <c r="E52"/>
      <c r="F52" s="42"/>
      <c r="H52" s="51"/>
      <c r="I52" s="15"/>
      <c r="J52" s="15"/>
    </row>
    <row r="53" spans="1:10" s="2" customFormat="1" ht="12.75">
      <c r="A53" s="3"/>
      <c r="B53" s="24" t="s">
        <v>119</v>
      </c>
      <c r="C53" s="15">
        <v>0.5212027883835617</v>
      </c>
      <c r="D53" s="15"/>
      <c r="E53"/>
      <c r="H53" s="51"/>
      <c r="I53" s="15"/>
      <c r="J53" s="15"/>
    </row>
    <row r="54" spans="1:8" s="2" customFormat="1" ht="12.75">
      <c r="A54" s="3"/>
      <c r="B54" s="32"/>
      <c r="C54" s="15"/>
      <c r="D54" s="15"/>
      <c r="E54" s="19"/>
      <c r="H54" s="40"/>
    </row>
    <row r="55" spans="1:8" s="2" customFormat="1" ht="12.75">
      <c r="A55" s="3"/>
      <c r="B55" s="3" t="s">
        <v>19</v>
      </c>
      <c r="C55" s="16">
        <f>C43+C39</f>
        <v>668.6883512012439</v>
      </c>
      <c r="D55" s="36"/>
      <c r="E55" s="36"/>
      <c r="F55" s="36"/>
      <c r="H55" s="27"/>
    </row>
    <row r="56" spans="1:8" s="2" customFormat="1" ht="12.75">
      <c r="A56" s="3"/>
      <c r="B56" s="3"/>
      <c r="C56" s="16"/>
      <c r="D56" s="36"/>
      <c r="E56" s="36"/>
      <c r="F56" s="36"/>
      <c r="H56" s="27"/>
    </row>
    <row r="57" spans="1:8" s="2" customFormat="1" ht="12.75">
      <c r="A57" s="3"/>
      <c r="B57" s="3" t="s">
        <v>21</v>
      </c>
      <c r="C57" s="16"/>
      <c r="D57" s="36"/>
      <c r="E57" s="36"/>
      <c r="F57" s="36"/>
      <c r="H57" s="27"/>
    </row>
    <row r="58" spans="1:8" s="2" customFormat="1" ht="12.75">
      <c r="A58" s="3"/>
      <c r="B58" s="3" t="s">
        <v>65</v>
      </c>
      <c r="C58" s="19">
        <f>SUM(C59:C62)</f>
        <v>-613.5600000000001</v>
      </c>
      <c r="D58" s="36"/>
      <c r="E58" s="36"/>
      <c r="F58" s="36"/>
      <c r="H58" s="27"/>
    </row>
    <row r="59" spans="1:8" s="2" customFormat="1" ht="12.75">
      <c r="A59" s="3"/>
      <c r="B59" s="63" t="s">
        <v>110</v>
      </c>
      <c r="C59" s="31">
        <v>-255.94</v>
      </c>
      <c r="D59" s="36"/>
      <c r="E59" s="36"/>
      <c r="F59" s="15"/>
      <c r="G59" s="58"/>
      <c r="H59" s="27"/>
    </row>
    <row r="60" spans="1:8" s="2" customFormat="1" ht="12.75">
      <c r="A60" s="3"/>
      <c r="B60" s="63" t="s">
        <v>90</v>
      </c>
      <c r="C60" s="31">
        <v>-54.02</v>
      </c>
      <c r="D60" s="36"/>
      <c r="E60" s="36"/>
      <c r="F60" s="15"/>
      <c r="G60" s="58"/>
      <c r="H60" s="27"/>
    </row>
    <row r="61" spans="1:8" s="2" customFormat="1" ht="12.75">
      <c r="A61" s="3"/>
      <c r="B61" s="63" t="s">
        <v>71</v>
      </c>
      <c r="C61" s="31">
        <v>-236.76</v>
      </c>
      <c r="D61" s="47"/>
      <c r="E61" s="36"/>
      <c r="F61" s="15"/>
      <c r="G61" s="58"/>
      <c r="H61" s="3"/>
    </row>
    <row r="62" spans="1:8" s="2" customFormat="1" ht="12.75">
      <c r="A62" s="3"/>
      <c r="B62" s="63" t="s">
        <v>85</v>
      </c>
      <c r="C62" s="31">
        <v>-66.84</v>
      </c>
      <c r="D62" s="36"/>
      <c r="E62" s="36"/>
      <c r="F62" s="15"/>
      <c r="G62" s="58"/>
      <c r="H62" s="3"/>
    </row>
    <row r="63" spans="1:8" s="2" customFormat="1" ht="12.75">
      <c r="A63" s="3"/>
      <c r="B63" s="3" t="s">
        <v>66</v>
      </c>
      <c r="C63" s="19">
        <f>SUM(C64:C80)</f>
        <v>269.0446219454274</v>
      </c>
      <c r="E63" s="36"/>
      <c r="H63" s="3"/>
    </row>
    <row r="64" spans="1:7" s="2" customFormat="1" ht="12.75">
      <c r="A64" s="3"/>
      <c r="B64" s="27" t="s">
        <v>98</v>
      </c>
      <c r="C64" s="59">
        <v>3.3451237356273977</v>
      </c>
      <c r="D64" s="15"/>
      <c r="E64" s="55"/>
      <c r="F64" s="15"/>
      <c r="G64" s="58"/>
    </row>
    <row r="65" spans="1:7" s="2" customFormat="1" ht="12.75">
      <c r="A65" s="3"/>
      <c r="B65" s="27" t="s">
        <v>120</v>
      </c>
      <c r="C65" s="59">
        <v>1.6887006422054796</v>
      </c>
      <c r="D65" s="15"/>
      <c r="E65" s="55"/>
      <c r="F65" s="15"/>
      <c r="G65" s="58"/>
    </row>
    <row r="66" spans="1:7" s="2" customFormat="1" ht="12.75">
      <c r="A66" s="3"/>
      <c r="B66" s="27" t="s">
        <v>99</v>
      </c>
      <c r="C66" s="59">
        <v>0.6225823452301369</v>
      </c>
      <c r="D66" s="15"/>
      <c r="E66" s="57"/>
      <c r="F66" s="15"/>
      <c r="G66" s="58"/>
    </row>
    <row r="67" spans="1:7" s="2" customFormat="1" ht="12.75">
      <c r="A67" s="3"/>
      <c r="B67" s="27" t="s">
        <v>86</v>
      </c>
      <c r="C67" s="59">
        <v>6.364895145739723</v>
      </c>
      <c r="D67" s="43"/>
      <c r="E67" s="52"/>
      <c r="F67" s="15"/>
      <c r="G67" s="58"/>
    </row>
    <row r="68" spans="1:7" s="2" customFormat="1" ht="12.75">
      <c r="A68" s="3"/>
      <c r="B68" s="27" t="s">
        <v>100</v>
      </c>
      <c r="C68" s="59">
        <v>1.9360036698630143</v>
      </c>
      <c r="D68" s="15"/>
      <c r="E68" s="56"/>
      <c r="F68" s="15"/>
      <c r="G68" s="58"/>
    </row>
    <row r="69" spans="1:7" s="2" customFormat="1" ht="12.75">
      <c r="A69" s="3"/>
      <c r="B69" s="27" t="s">
        <v>101</v>
      </c>
      <c r="C69" s="59">
        <v>0.31276912702465764</v>
      </c>
      <c r="D69" s="15"/>
      <c r="E69" s="53"/>
      <c r="F69" s="15"/>
      <c r="G69" s="58"/>
    </row>
    <row r="70" spans="1:7" s="2" customFormat="1" ht="12.75">
      <c r="A70" s="3"/>
      <c r="B70" s="27" t="s">
        <v>102</v>
      </c>
      <c r="C70" s="59">
        <v>5.238893067342466</v>
      </c>
      <c r="D70" s="36"/>
      <c r="E70" s="52"/>
      <c r="F70" s="15"/>
      <c r="G70" s="58"/>
    </row>
    <row r="71" spans="1:7" s="2" customFormat="1" ht="12.75">
      <c r="A71" s="3"/>
      <c r="B71" s="24" t="s">
        <v>103</v>
      </c>
      <c r="C71" s="59">
        <v>0.40334982170958905</v>
      </c>
      <c r="D71" s="15"/>
      <c r="E71" s="56"/>
      <c r="F71" s="15"/>
      <c r="G71" s="58"/>
    </row>
    <row r="72" spans="1:7" s="2" customFormat="1" ht="12.75">
      <c r="A72" s="3"/>
      <c r="B72" s="45" t="s">
        <v>89</v>
      </c>
      <c r="C72" s="59">
        <v>1.737983586279452</v>
      </c>
      <c r="D72" s="15"/>
      <c r="E72" s="55"/>
      <c r="F72" s="15"/>
      <c r="G72" s="58"/>
    </row>
    <row r="73" spans="1:7" s="2" customFormat="1" ht="12.75">
      <c r="A73" s="3"/>
      <c r="B73" s="45" t="s">
        <v>104</v>
      </c>
      <c r="C73" s="59">
        <v>153.61785237986302</v>
      </c>
      <c r="D73" s="15"/>
      <c r="E73" s="55"/>
      <c r="F73" s="15"/>
      <c r="G73" s="58"/>
    </row>
    <row r="74" spans="1:7" s="2" customFormat="1" ht="12.75">
      <c r="A74" s="3"/>
      <c r="B74" s="45" t="s">
        <v>105</v>
      </c>
      <c r="C74" s="59">
        <v>0.5149375236164385</v>
      </c>
      <c r="D74" s="15"/>
      <c r="E74" s="55"/>
      <c r="F74" s="15"/>
      <c r="G74" s="58"/>
    </row>
    <row r="75" spans="1:7" s="2" customFormat="1" ht="12.75">
      <c r="A75" s="3"/>
      <c r="B75" s="45" t="s">
        <v>68</v>
      </c>
      <c r="C75" s="59">
        <v>70.21879710703016</v>
      </c>
      <c r="D75" s="15"/>
      <c r="E75" s="55"/>
      <c r="F75" s="15"/>
      <c r="G75" s="58"/>
    </row>
    <row r="76" spans="1:7" s="2" customFormat="1" ht="12.75">
      <c r="A76" s="3"/>
      <c r="B76" s="24" t="s">
        <v>106</v>
      </c>
      <c r="C76" s="59">
        <v>0.549314467079452</v>
      </c>
      <c r="D76" s="15"/>
      <c r="E76" s="53"/>
      <c r="F76" s="15"/>
      <c r="G76" s="58"/>
    </row>
    <row r="77" spans="1:7" s="2" customFormat="1" ht="12.75">
      <c r="A77" s="3"/>
      <c r="B77" s="24" t="s">
        <v>121</v>
      </c>
      <c r="C77" s="59">
        <v>1.4412103042739726</v>
      </c>
      <c r="D77" s="44"/>
      <c r="E77" s="52"/>
      <c r="F77" s="15"/>
      <c r="G77" s="58"/>
    </row>
    <row r="78" spans="2:7" s="2" customFormat="1" ht="12.75">
      <c r="B78" s="24" t="s">
        <v>70</v>
      </c>
      <c r="C78" s="59">
        <v>3.720463092657533</v>
      </c>
      <c r="D78" s="46"/>
      <c r="E78" s="53"/>
      <c r="F78" s="15"/>
      <c r="G78" s="58"/>
    </row>
    <row r="79" spans="1:7" s="2" customFormat="1" ht="12.75">
      <c r="A79" s="3"/>
      <c r="B79" s="24" t="s">
        <v>69</v>
      </c>
      <c r="C79" s="59">
        <v>14.956187014706853</v>
      </c>
      <c r="D79" s="15"/>
      <c r="E79" s="54"/>
      <c r="F79" s="15"/>
      <c r="G79" s="58"/>
    </row>
    <row r="80" spans="2:7" s="2" customFormat="1" ht="12.75">
      <c r="B80" s="24" t="s">
        <v>122</v>
      </c>
      <c r="C80" s="59">
        <v>2.375558915178083</v>
      </c>
      <c r="D80" s="15"/>
      <c r="E80" s="55"/>
      <c r="F80" s="15"/>
      <c r="G80" s="58"/>
    </row>
    <row r="81" spans="2:3" s="2" customFormat="1" ht="12.75">
      <c r="B81" s="27"/>
      <c r="C81" s="38"/>
    </row>
    <row r="82" spans="2:3" s="2" customFormat="1" ht="12.75">
      <c r="B82" s="27"/>
      <c r="C82" s="37"/>
    </row>
    <row r="83" spans="2:3" s="2" customFormat="1" ht="12.75">
      <c r="B83" s="3" t="s">
        <v>20</v>
      </c>
      <c r="C83" s="19">
        <f>C24+C30+C36+C55+C58+C63</f>
        <v>1340.7649146856793</v>
      </c>
    </row>
    <row r="84" spans="2:3" s="2" customFormat="1" ht="12.75">
      <c r="B84" s="3" t="s">
        <v>59</v>
      </c>
      <c r="C84" s="19">
        <f>'סך התשלומים ששולמו בגין כל סוג'!C37</f>
        <v>1816848</v>
      </c>
    </row>
    <row r="85" spans="2:5" s="2" customFormat="1" ht="12.75">
      <c r="B85" s="3"/>
      <c r="C85" s="8"/>
      <c r="D85" s="15"/>
      <c r="E85" s="30"/>
    </row>
    <row r="86" spans="4:5" s="2" customFormat="1" ht="12.75">
      <c r="D86" s="15"/>
      <c r="E86" s="30"/>
    </row>
    <row r="87" spans="2:5" s="2" customFormat="1" ht="12.75">
      <c r="B87" s="34"/>
      <c r="C87" s="39"/>
      <c r="D87" s="15"/>
      <c r="E87" s="30"/>
    </row>
    <row r="88" spans="2:5" s="2" customFormat="1" ht="12.75">
      <c r="B88" s="5"/>
      <c r="D88" s="15"/>
      <c r="E88" s="30"/>
    </row>
    <row r="89" spans="2:5" s="2" customFormat="1" ht="12.75">
      <c r="B89" s="26"/>
      <c r="D89" s="15"/>
      <c r="E89" s="30"/>
    </row>
    <row r="90" spans="4:5" s="2" customFormat="1" ht="12.75">
      <c r="D90" s="15"/>
      <c r="E90" s="30"/>
    </row>
    <row r="91" spans="2:5" s="2" customFormat="1" ht="12.75">
      <c r="B91" s="5"/>
      <c r="D91" s="15"/>
      <c r="E91" s="30"/>
    </row>
    <row r="92" spans="2:5" s="2" customFormat="1" ht="12.75">
      <c r="B92" s="5"/>
      <c r="D92" s="15"/>
      <c r="E92" s="30"/>
    </row>
    <row r="93" spans="2:5" s="2" customFormat="1" ht="12.75">
      <c r="B93" s="5"/>
      <c r="D93" s="15"/>
      <c r="E93" s="30"/>
    </row>
    <row r="94" spans="2:5" s="2" customFormat="1" ht="12.75">
      <c r="B94" s="26"/>
      <c r="D94" s="15"/>
      <c r="E94" s="30"/>
    </row>
    <row r="95" spans="4:5" s="2" customFormat="1" ht="12.75">
      <c r="D95" s="15"/>
      <c r="E95" s="30"/>
    </row>
    <row r="96" spans="2:5" s="2" customFormat="1" ht="12.75">
      <c r="B96" s="5"/>
      <c r="D96" s="15"/>
      <c r="E96" s="30"/>
    </row>
    <row r="97" spans="2:5" s="2" customFormat="1" ht="12.75">
      <c r="B97" s="5"/>
      <c r="D97" s="15"/>
      <c r="E97" s="30"/>
    </row>
    <row r="98" spans="2:5" s="2" customFormat="1" ht="12.75">
      <c r="B98" s="5"/>
      <c r="D98" s="15"/>
      <c r="E98" s="30"/>
    </row>
    <row r="99" spans="2:5" s="2" customFormat="1" ht="12.75">
      <c r="B99" s="26"/>
      <c r="D99" s="15"/>
      <c r="E99" s="30"/>
    </row>
    <row r="100" spans="4:5" s="2" customFormat="1" ht="12.75">
      <c r="D100" s="15"/>
      <c r="E100" s="30"/>
    </row>
    <row r="101" spans="2:5" s="2" customFormat="1" ht="12.75">
      <c r="B101" s="5"/>
      <c r="D101" s="15"/>
      <c r="E101" s="30"/>
    </row>
    <row r="102" spans="2:5" s="2" customFormat="1" ht="12.75">
      <c r="B102" s="5"/>
      <c r="D102" s="15"/>
      <c r="E102" s="30"/>
    </row>
    <row r="103" spans="2:5" s="2" customFormat="1" ht="12.75">
      <c r="B103" s="5"/>
      <c r="D103" s="15"/>
      <c r="E103" s="30"/>
    </row>
    <row r="104" spans="2:5" s="2" customFormat="1" ht="12.75">
      <c r="B104" s="26"/>
      <c r="D104" s="15"/>
      <c r="E104" s="30"/>
    </row>
    <row r="105" spans="4:5" s="2" customFormat="1" ht="12.75">
      <c r="D105" s="15"/>
      <c r="E105" s="30"/>
    </row>
    <row r="106" spans="2:5" s="2" customFormat="1" ht="12.75">
      <c r="B106" s="5"/>
      <c r="D106" s="15"/>
      <c r="E106" s="30"/>
    </row>
    <row r="107" spans="2:5" s="2" customFormat="1" ht="12.75">
      <c r="B107" s="5"/>
      <c r="D107" s="15"/>
      <c r="E107" s="30"/>
    </row>
    <row r="108" spans="2:5" s="2" customFormat="1" ht="12.75">
      <c r="B108" s="5"/>
      <c r="D108" s="15"/>
      <c r="E108" s="30"/>
    </row>
    <row r="109" spans="2:5" s="2" customFormat="1" ht="12.75">
      <c r="B109" s="26"/>
      <c r="D109" s="15"/>
      <c r="E109" s="30"/>
    </row>
    <row r="110" spans="4:5" s="2" customFormat="1" ht="12.75">
      <c r="D110" s="15"/>
      <c r="E110" s="30"/>
    </row>
    <row r="111" spans="2:5" s="2" customFormat="1" ht="12.75">
      <c r="B111" s="5"/>
      <c r="D111" s="15"/>
      <c r="E111" s="30"/>
    </row>
    <row r="112" spans="2:5" s="2" customFormat="1" ht="12.75">
      <c r="B112" s="5"/>
      <c r="D112" s="15"/>
      <c r="E112" s="30"/>
    </row>
    <row r="113" spans="2:5" s="2" customFormat="1" ht="12.75">
      <c r="B113" s="5"/>
      <c r="D113" s="15"/>
      <c r="E113" s="30"/>
    </row>
    <row r="114" spans="2:5" s="2" customFormat="1" ht="12.75">
      <c r="B114" s="26"/>
      <c r="D114" s="15"/>
      <c r="E114" s="30"/>
    </row>
    <row r="115" spans="4:5" s="2" customFormat="1" ht="12.75">
      <c r="D115" s="15"/>
      <c r="E115" s="30"/>
    </row>
    <row r="116" spans="2:5" s="2" customFormat="1" ht="12.75">
      <c r="B116" s="5"/>
      <c r="D116" s="15"/>
      <c r="E116" s="30"/>
    </row>
    <row r="117" spans="2:5" s="2" customFormat="1" ht="12.75">
      <c r="B117" s="5"/>
      <c r="D117" s="15"/>
      <c r="E117" s="30"/>
    </row>
    <row r="118" spans="2:5" s="2" customFormat="1" ht="12.75">
      <c r="B118" s="5"/>
      <c r="D118" s="15"/>
      <c r="E118" s="30"/>
    </row>
    <row r="119" spans="2:5" s="2" customFormat="1" ht="12.75">
      <c r="B119" s="26"/>
      <c r="D119" s="15"/>
      <c r="E119" s="30"/>
    </row>
    <row r="120" spans="4:5" s="2" customFormat="1" ht="12.75">
      <c r="D120" s="15"/>
      <c r="E120" s="30"/>
    </row>
    <row r="121" spans="2:5" s="2" customFormat="1" ht="12.75">
      <c r="B121" s="5"/>
      <c r="D121" s="15"/>
      <c r="E121" s="30"/>
    </row>
    <row r="122" spans="2:5" s="2" customFormat="1" ht="12.75">
      <c r="B122" s="5"/>
      <c r="D122" s="15"/>
      <c r="E122" s="30"/>
    </row>
    <row r="123" spans="2:5" s="2" customFormat="1" ht="12.75">
      <c r="B123" s="5"/>
      <c r="D123" s="15"/>
      <c r="E123" s="30"/>
    </row>
    <row r="124" spans="2:5" s="2" customFormat="1" ht="12.75">
      <c r="B124" s="26"/>
      <c r="D124" s="15"/>
      <c r="E124" s="30"/>
    </row>
    <row r="125" spans="4:5" s="2" customFormat="1" ht="12.75">
      <c r="D125" s="15"/>
      <c r="E125" s="30"/>
    </row>
    <row r="126" spans="2:5" s="2" customFormat="1" ht="12.75">
      <c r="B126" s="5"/>
      <c r="D126" s="15"/>
      <c r="E126" s="30"/>
    </row>
    <row r="127" spans="2:5" s="2" customFormat="1" ht="12.75">
      <c r="B127" s="5"/>
      <c r="D127" s="15"/>
      <c r="E127" s="30"/>
    </row>
    <row r="128" spans="2:5" s="2" customFormat="1" ht="12.75">
      <c r="B128" s="5"/>
      <c r="D128" s="15"/>
      <c r="E128" s="30"/>
    </row>
    <row r="129" spans="2:5" s="2" customFormat="1" ht="12.75">
      <c r="B129" s="26"/>
      <c r="D129" s="15"/>
      <c r="E129" s="30"/>
    </row>
    <row r="130" spans="4:5" s="2" customFormat="1" ht="12.75">
      <c r="D130" s="15"/>
      <c r="E130" s="30"/>
    </row>
    <row r="131" spans="2:5" s="2" customFormat="1" ht="12.75">
      <c r="B131" s="5"/>
      <c r="D131" s="15"/>
      <c r="E131" s="30"/>
    </row>
    <row r="132" spans="2:5" s="2" customFormat="1" ht="12.75">
      <c r="B132" s="5"/>
      <c r="D132" s="15"/>
      <c r="E132" s="30"/>
    </row>
    <row r="133" spans="2:5" s="2" customFormat="1" ht="12.75">
      <c r="B133" s="5"/>
      <c r="D133" s="15"/>
      <c r="E133" s="30"/>
    </row>
    <row r="134" spans="2:5" s="2" customFormat="1" ht="12.75">
      <c r="B134" s="26"/>
      <c r="D134" s="15"/>
      <c r="E134" s="30"/>
    </row>
    <row r="135" spans="4:5" s="2" customFormat="1" ht="12.75">
      <c r="D135" s="15"/>
      <c r="E135" s="30"/>
    </row>
    <row r="136" spans="2:5" s="2" customFormat="1" ht="12.75">
      <c r="B136" s="5"/>
      <c r="D136" s="15"/>
      <c r="E136" s="30"/>
    </row>
    <row r="137" spans="2:5" s="2" customFormat="1" ht="12.75">
      <c r="B137" s="5"/>
      <c r="D137" s="15"/>
      <c r="E137" s="30"/>
    </row>
    <row r="138" spans="2:5" s="2" customFormat="1" ht="12.75">
      <c r="B138" s="5"/>
      <c r="D138" s="15"/>
      <c r="E138" s="30"/>
    </row>
    <row r="139" spans="2:5" s="2" customFormat="1" ht="12.75">
      <c r="B139" s="26"/>
      <c r="D139" s="15"/>
      <c r="E139" s="30"/>
    </row>
    <row r="140" spans="4:5" s="2" customFormat="1" ht="12.75">
      <c r="D140" s="15"/>
      <c r="E140" s="30"/>
    </row>
    <row r="141" spans="2:5" s="2" customFormat="1" ht="12.75">
      <c r="B141" s="5"/>
      <c r="D141" s="15"/>
      <c r="E141" s="30"/>
    </row>
    <row r="142" spans="2:5" s="2" customFormat="1" ht="12.75">
      <c r="B142" s="5"/>
      <c r="D142" s="15"/>
      <c r="E142" s="30"/>
    </row>
    <row r="143" spans="2:5" s="2" customFormat="1" ht="12.75">
      <c r="B143" s="5"/>
      <c r="D143" s="15"/>
      <c r="E143" s="30"/>
    </row>
    <row r="144" spans="2:5" s="2" customFormat="1" ht="12.75">
      <c r="B144" s="26"/>
      <c r="D144" s="15"/>
      <c r="E144" s="30"/>
    </row>
    <row r="145" spans="4:5" s="2" customFormat="1" ht="12.75">
      <c r="D145" s="15"/>
      <c r="E145" s="30"/>
    </row>
    <row r="146" spans="2:5" s="2" customFormat="1" ht="12.75">
      <c r="B146" s="5"/>
      <c r="D146" s="15"/>
      <c r="E146" s="30"/>
    </row>
    <row r="147" spans="2:5" s="2" customFormat="1" ht="12.75">
      <c r="B147" s="5"/>
      <c r="D147" s="15"/>
      <c r="E147" s="30"/>
    </row>
    <row r="148" spans="2:5" s="2" customFormat="1" ht="12.75">
      <c r="B148" s="5"/>
      <c r="D148" s="15"/>
      <c r="E148" s="30"/>
    </row>
    <row r="149" spans="2:5" s="2" customFormat="1" ht="12.75">
      <c r="B149" s="26"/>
      <c r="D149" s="15"/>
      <c r="E149" s="30"/>
    </row>
    <row r="150" spans="4:5" s="2" customFormat="1" ht="12.75">
      <c r="D150" s="15"/>
      <c r="E150" s="30"/>
    </row>
    <row r="151" spans="2:5" s="2" customFormat="1" ht="12.75">
      <c r="B151" s="5"/>
      <c r="D151" s="15"/>
      <c r="E151" s="30"/>
    </row>
    <row r="152" spans="2:5" s="2" customFormat="1" ht="12.75">
      <c r="B152" s="5"/>
      <c r="D152" s="15"/>
      <c r="E152" s="30"/>
    </row>
    <row r="153" spans="2:5" s="2" customFormat="1" ht="12.75">
      <c r="B153" s="5"/>
      <c r="D153" s="15"/>
      <c r="E153" s="30"/>
    </row>
    <row r="154" spans="2:5" s="2" customFormat="1" ht="12.75">
      <c r="B154" s="26"/>
      <c r="E154" s="30"/>
    </row>
    <row r="155" s="2" customFormat="1" ht="12.75">
      <c r="E155" s="30"/>
    </row>
    <row r="156" spans="2:5" s="2" customFormat="1" ht="12.75">
      <c r="B156" s="5"/>
      <c r="E156" s="30"/>
    </row>
    <row r="157" spans="2:5" s="2" customFormat="1" ht="12.75">
      <c r="B157" s="5"/>
      <c r="E157" s="30"/>
    </row>
    <row r="158" spans="2:5" s="2" customFormat="1" ht="12.75">
      <c r="B158" s="5"/>
      <c r="E158" s="30"/>
    </row>
    <row r="159" spans="2:5" s="2" customFormat="1" ht="12.75">
      <c r="B159" s="26"/>
      <c r="E159" s="30"/>
    </row>
    <row r="160" s="2" customFormat="1" ht="12.75">
      <c r="E160" s="30"/>
    </row>
    <row r="161" spans="2:5" s="2" customFormat="1" ht="12.75">
      <c r="B161" s="5"/>
      <c r="E161" s="30"/>
    </row>
    <row r="162" spans="2:5" s="2" customFormat="1" ht="12.75">
      <c r="B162" s="5"/>
      <c r="E162" s="30"/>
    </row>
    <row r="163" spans="2:5" s="2" customFormat="1" ht="12.75">
      <c r="B163" s="5"/>
      <c r="E163" s="30"/>
    </row>
    <row r="164" spans="2:5" s="2" customFormat="1" ht="12.75">
      <c r="B164" s="26"/>
      <c r="E164" s="30"/>
    </row>
    <row r="165" s="2" customFormat="1" ht="12.75">
      <c r="E165" s="30"/>
    </row>
    <row r="166" spans="2:5" s="2" customFormat="1" ht="12.75">
      <c r="B166" s="5"/>
      <c r="E166" s="30"/>
    </row>
    <row r="167" spans="2:5" s="2" customFormat="1" ht="12.75">
      <c r="B167" s="5"/>
      <c r="E167" s="30"/>
    </row>
    <row r="168" spans="2:5" s="2" customFormat="1" ht="12.75">
      <c r="B168" s="5"/>
      <c r="E168" s="30"/>
    </row>
    <row r="169" spans="2:5" s="2" customFormat="1" ht="12.75">
      <c r="B169" s="26"/>
      <c r="E169" s="30"/>
    </row>
    <row r="170" s="2" customFormat="1" ht="12.75">
      <c r="E170" s="30"/>
    </row>
    <row r="171" spans="2:5" s="2" customFormat="1" ht="12.75">
      <c r="B171" s="5"/>
      <c r="E171" s="30"/>
    </row>
    <row r="172" spans="2:5" s="2" customFormat="1" ht="12.75">
      <c r="B172" s="5"/>
      <c r="E172" s="30"/>
    </row>
    <row r="173" spans="2:5" s="2" customFormat="1" ht="12.75">
      <c r="B173" s="5"/>
      <c r="E173" s="30"/>
    </row>
    <row r="174" spans="2:5" s="2" customFormat="1" ht="12.75">
      <c r="B174" s="26"/>
      <c r="E174" s="30"/>
    </row>
    <row r="175" s="2" customFormat="1" ht="12.75">
      <c r="E175" s="30"/>
    </row>
    <row r="176" spans="2:5" s="2" customFormat="1" ht="12.75">
      <c r="B176" s="5"/>
      <c r="E176" s="30"/>
    </row>
    <row r="177" spans="2:5" s="2" customFormat="1" ht="12.75">
      <c r="B177" s="5"/>
      <c r="E177" s="30"/>
    </row>
    <row r="178" spans="2:5" s="2" customFormat="1" ht="12.75">
      <c r="B178" s="5"/>
      <c r="E178" s="30"/>
    </row>
    <row r="179" spans="2:5" s="2" customFormat="1" ht="12.75">
      <c r="B179" s="26"/>
      <c r="E179" s="30"/>
    </row>
    <row r="180" s="2" customFormat="1" ht="12.75">
      <c r="E180" s="30"/>
    </row>
    <row r="181" spans="2:5" s="2" customFormat="1" ht="12.75">
      <c r="B181" s="5"/>
      <c r="E181" s="30"/>
    </row>
    <row r="182" spans="2:5" s="2" customFormat="1" ht="12.75">
      <c r="B182" s="5"/>
      <c r="E182" s="30"/>
    </row>
    <row r="183" spans="2:5" s="2" customFormat="1" ht="12.75">
      <c r="B183" s="5"/>
      <c r="E183" s="30"/>
    </row>
    <row r="184" spans="2:5" s="2" customFormat="1" ht="12.75">
      <c r="B184" s="26"/>
      <c r="E184" s="30"/>
    </row>
    <row r="185" s="2" customFormat="1" ht="12.75">
      <c r="E185" s="30"/>
    </row>
    <row r="186" spans="2:5" s="2" customFormat="1" ht="12.75">
      <c r="B186" s="5"/>
      <c r="E186" s="30"/>
    </row>
    <row r="187" spans="2:5" s="2" customFormat="1" ht="12.75">
      <c r="B187" s="5"/>
      <c r="E187" s="30"/>
    </row>
    <row r="188" spans="2:5" s="2" customFormat="1" ht="12.75">
      <c r="B188" s="5"/>
      <c r="E188" s="30"/>
    </row>
    <row r="189" spans="2:5" s="2" customFormat="1" ht="12.75">
      <c r="B189" s="26"/>
      <c r="E189" s="30"/>
    </row>
    <row r="190" s="2" customFormat="1" ht="12.75">
      <c r="E190" s="30"/>
    </row>
    <row r="191" spans="2:5" s="2" customFormat="1" ht="12.75">
      <c r="B191" s="5"/>
      <c r="E191" s="30"/>
    </row>
    <row r="192" spans="2:5" s="2" customFormat="1" ht="12.75">
      <c r="B192" s="5"/>
      <c r="E192" s="30"/>
    </row>
    <row r="193" spans="2:5" s="2" customFormat="1" ht="12.75">
      <c r="B193" s="5"/>
      <c r="E193" s="30"/>
    </row>
    <row r="194" spans="2:5" s="2" customFormat="1" ht="12.75">
      <c r="B194" s="26"/>
      <c r="E194" s="30"/>
    </row>
    <row r="195" s="2" customFormat="1" ht="12.75">
      <c r="E195" s="30"/>
    </row>
    <row r="196" spans="2:5" s="2" customFormat="1" ht="12.75">
      <c r="B196" s="5"/>
      <c r="E196" s="30"/>
    </row>
    <row r="197" spans="2:5" s="2" customFormat="1" ht="12.75">
      <c r="B197" s="5"/>
      <c r="E197" s="30"/>
    </row>
    <row r="198" spans="2:5" s="2" customFormat="1" ht="12.75">
      <c r="B198" s="5"/>
      <c r="E198" s="30"/>
    </row>
    <row r="199" spans="2:5" s="2" customFormat="1" ht="12.75">
      <c r="B199" s="26"/>
      <c r="E199" s="30"/>
    </row>
    <row r="200" s="2" customFormat="1" ht="12.75">
      <c r="E200" s="30"/>
    </row>
    <row r="201" spans="2:5" s="2" customFormat="1" ht="12.75">
      <c r="B201" s="5"/>
      <c r="E201" s="30"/>
    </row>
    <row r="202" spans="2:5" s="2" customFormat="1" ht="12.75">
      <c r="B202" s="5"/>
      <c r="E202" s="30"/>
    </row>
    <row r="203" spans="2:5" s="2" customFormat="1" ht="12.75">
      <c r="B203" s="5"/>
      <c r="E203" s="30"/>
    </row>
    <row r="204" spans="2:5" s="2" customFormat="1" ht="12.75">
      <c r="B204" s="26"/>
      <c r="E204" s="30"/>
    </row>
    <row r="205" s="2" customFormat="1" ht="12.75">
      <c r="E205" s="30"/>
    </row>
    <row r="206" spans="2:5" s="2" customFormat="1" ht="12.75">
      <c r="B206" s="5"/>
      <c r="E206" s="30"/>
    </row>
    <row r="207" spans="2:5" s="2" customFormat="1" ht="12.75">
      <c r="B207" s="5"/>
      <c r="E207" s="30"/>
    </row>
    <row r="208" spans="2:5" s="2" customFormat="1" ht="12.75">
      <c r="B208" s="5"/>
      <c r="E208" s="30"/>
    </row>
    <row r="209" spans="2:5" s="2" customFormat="1" ht="12.75">
      <c r="B209" s="26"/>
      <c r="E209" s="30"/>
    </row>
    <row r="210" s="2" customFormat="1" ht="12.75">
      <c r="E210" s="30"/>
    </row>
    <row r="211" spans="2:5" s="2" customFormat="1" ht="12.75">
      <c r="B211" s="5"/>
      <c r="E211" s="30"/>
    </row>
    <row r="212" spans="2:5" s="2" customFormat="1" ht="12.75">
      <c r="B212" s="5"/>
      <c r="E212" s="30"/>
    </row>
    <row r="213" spans="2:5" s="2" customFormat="1" ht="12.75">
      <c r="B213" s="5"/>
      <c r="E213" s="30"/>
    </row>
    <row r="214" spans="2:5" s="2" customFormat="1" ht="12.75">
      <c r="B214" s="26"/>
      <c r="E214" s="30"/>
    </row>
    <row r="215" s="2" customFormat="1" ht="12.75">
      <c r="E215" s="30"/>
    </row>
    <row r="216" spans="2:5" s="2" customFormat="1" ht="12.75">
      <c r="B216" s="5"/>
      <c r="E216" s="30"/>
    </row>
    <row r="217" spans="2:5" s="2" customFormat="1" ht="12.75">
      <c r="B217" s="5"/>
      <c r="E217" s="30"/>
    </row>
    <row r="218" spans="2:5" s="2" customFormat="1" ht="12.75">
      <c r="B218" s="5"/>
      <c r="E218" s="30"/>
    </row>
    <row r="219" spans="2:5" s="2" customFormat="1" ht="12.75">
      <c r="B219" s="26"/>
      <c r="E219" s="30"/>
    </row>
    <row r="220" s="2" customFormat="1" ht="12.75">
      <c r="E220" s="30"/>
    </row>
    <row r="221" spans="2:5" s="2" customFormat="1" ht="12.75">
      <c r="B221" s="5"/>
      <c r="E221" s="30"/>
    </row>
    <row r="222" spans="2:5" s="2" customFormat="1" ht="12.75">
      <c r="B222" s="5"/>
      <c r="E222" s="30"/>
    </row>
    <row r="223" spans="2:5" s="2" customFormat="1" ht="12.75">
      <c r="B223" s="5"/>
      <c r="E223" s="30"/>
    </row>
    <row r="224" spans="2:5" s="2" customFormat="1" ht="12.75">
      <c r="B224" s="26"/>
      <c r="E224" s="30"/>
    </row>
    <row r="225" s="2" customFormat="1" ht="12.75">
      <c r="E225" s="30"/>
    </row>
    <row r="226" spans="2:5" s="2" customFormat="1" ht="12.75">
      <c r="B226" s="5"/>
      <c r="E226" s="30"/>
    </row>
    <row r="227" spans="2:5" s="2" customFormat="1" ht="12.75">
      <c r="B227" s="5"/>
      <c r="E227" s="30"/>
    </row>
    <row r="228" spans="2:5" s="2" customFormat="1" ht="12.75">
      <c r="B228" s="5"/>
      <c r="E228" s="30"/>
    </row>
    <row r="229" spans="2:5" s="2" customFormat="1" ht="12.75">
      <c r="B229" s="26"/>
      <c r="E229" s="30"/>
    </row>
    <row r="230" s="2" customFormat="1" ht="12.75">
      <c r="E230" s="30"/>
    </row>
    <row r="231" spans="2:5" s="2" customFormat="1" ht="12.75">
      <c r="B231" s="5"/>
      <c r="E231" s="30"/>
    </row>
    <row r="232" spans="2:5" s="2" customFormat="1" ht="12.75">
      <c r="B232" s="5"/>
      <c r="E232" s="30"/>
    </row>
    <row r="233" spans="2:5" s="2" customFormat="1" ht="12.75">
      <c r="B233" s="5"/>
      <c r="E233" s="30"/>
    </row>
    <row r="234" spans="2:5" s="2" customFormat="1" ht="12.75">
      <c r="B234" s="26"/>
      <c r="E234" s="30"/>
    </row>
    <row r="235" s="2" customFormat="1" ht="12.75">
      <c r="E235" s="30"/>
    </row>
    <row r="236" spans="2:5" s="2" customFormat="1" ht="12.75">
      <c r="B236" s="5"/>
      <c r="E236" s="30"/>
    </row>
    <row r="237" spans="2:5" s="2" customFormat="1" ht="12.75">
      <c r="B237" s="5"/>
      <c r="E237" s="30"/>
    </row>
    <row r="238" spans="2:5" s="2" customFormat="1" ht="12.75">
      <c r="B238" s="5"/>
      <c r="E238" s="30"/>
    </row>
    <row r="239" spans="2:5" s="2" customFormat="1" ht="12.75">
      <c r="B239" s="26"/>
      <c r="E239" s="30"/>
    </row>
    <row r="240" s="2" customFormat="1" ht="12.75">
      <c r="E240" s="30"/>
    </row>
    <row r="241" spans="2:5" s="2" customFormat="1" ht="12.75">
      <c r="B241" s="5"/>
      <c r="E241" s="30"/>
    </row>
    <row r="242" spans="2:5" s="2" customFormat="1" ht="12.75">
      <c r="B242" s="5"/>
      <c r="E242" s="30"/>
    </row>
    <row r="243" spans="2:5" s="2" customFormat="1" ht="12.75">
      <c r="B243" s="5"/>
      <c r="E243" s="30"/>
    </row>
    <row r="244" spans="2:5" s="2" customFormat="1" ht="12.75">
      <c r="B244" s="26"/>
      <c r="E244" s="30"/>
    </row>
    <row r="245" s="2" customFormat="1" ht="12.75">
      <c r="E245" s="30"/>
    </row>
    <row r="246" spans="2:5" s="2" customFormat="1" ht="12.75">
      <c r="B246" s="5"/>
      <c r="E246" s="30"/>
    </row>
    <row r="247" spans="2:5" s="2" customFormat="1" ht="12.75">
      <c r="B247" s="5"/>
      <c r="E247" s="30"/>
    </row>
    <row r="248" spans="2:5" s="2" customFormat="1" ht="12.75">
      <c r="B248" s="5"/>
      <c r="E248" s="30"/>
    </row>
    <row r="249" spans="2:5" s="2" customFormat="1" ht="12.75">
      <c r="B249" s="26"/>
      <c r="E249" s="30"/>
    </row>
    <row r="250" s="2" customFormat="1" ht="12.75">
      <c r="E250" s="30"/>
    </row>
    <row r="251" spans="2:5" s="2" customFormat="1" ht="12.75">
      <c r="B251" s="5"/>
      <c r="E251" s="30"/>
    </row>
    <row r="252" spans="2:5" s="2" customFormat="1" ht="12.75">
      <c r="B252" s="5"/>
      <c r="E252" s="30"/>
    </row>
    <row r="253" s="2" customFormat="1" ht="12.75">
      <c r="E253" s="30"/>
    </row>
    <row r="254" spans="2:5" s="2" customFormat="1" ht="12.75">
      <c r="B254" s="25"/>
      <c r="E254" s="30"/>
    </row>
    <row r="255" spans="2:5" s="2" customFormat="1" ht="12.75">
      <c r="B255" s="5"/>
      <c r="E255" s="30"/>
    </row>
    <row r="256" spans="2:5" s="2" customFormat="1" ht="12.75">
      <c r="B256" s="5"/>
      <c r="E256" s="30"/>
    </row>
    <row r="257" spans="2:5" s="2" customFormat="1" ht="12.75">
      <c r="B257" s="26"/>
      <c r="E257" s="30"/>
    </row>
    <row r="258" s="2" customFormat="1" ht="12.75">
      <c r="E258" s="30"/>
    </row>
    <row r="259" spans="2:5" s="2" customFormat="1" ht="12.75">
      <c r="B259" s="5"/>
      <c r="E259" s="30"/>
    </row>
    <row r="260" spans="2:5" s="2" customFormat="1" ht="12.75">
      <c r="B260" s="5"/>
      <c r="E260" s="30"/>
    </row>
    <row r="261" s="2" customFormat="1" ht="12.75">
      <c r="E261" s="30"/>
    </row>
    <row r="262" spans="2:5" s="2" customFormat="1" ht="12.75">
      <c r="B262" s="25"/>
      <c r="E262" s="30"/>
    </row>
    <row r="263" spans="2:5" s="2" customFormat="1" ht="12.75">
      <c r="B263" s="5"/>
      <c r="E263" s="30"/>
    </row>
    <row r="264" spans="2:5" s="2" customFormat="1" ht="12.75">
      <c r="B264" s="5"/>
      <c r="E264" s="30"/>
    </row>
    <row r="265" spans="2:5" s="2" customFormat="1" ht="12.75">
      <c r="B265" s="26"/>
      <c r="E265" s="30"/>
    </row>
    <row r="266" s="2" customFormat="1" ht="12.75">
      <c r="E266" s="30"/>
    </row>
    <row r="267" spans="2:5" s="2" customFormat="1" ht="12.75">
      <c r="B267" s="5"/>
      <c r="E267" s="30"/>
    </row>
    <row r="268" spans="2:5" s="2" customFormat="1" ht="12.75">
      <c r="B268" s="5"/>
      <c r="E268" s="30"/>
    </row>
    <row r="269" s="2" customFormat="1" ht="12.75">
      <c r="E269" s="30"/>
    </row>
    <row r="270" spans="2:5" s="2" customFormat="1" ht="12.75">
      <c r="B270" s="25"/>
      <c r="E270" s="30"/>
    </row>
    <row r="271" spans="2:5" s="2" customFormat="1" ht="12.75">
      <c r="B271" s="5"/>
      <c r="E271" s="30"/>
    </row>
    <row r="272" spans="2:5" s="2" customFormat="1" ht="12.75">
      <c r="B272" s="5"/>
      <c r="E272" s="30"/>
    </row>
    <row r="273" spans="2:5" s="2" customFormat="1" ht="12.75">
      <c r="B273" s="26"/>
      <c r="E273" s="30"/>
    </row>
    <row r="274" s="2" customFormat="1" ht="12.75">
      <c r="E274" s="30"/>
    </row>
    <row r="275" spans="2:5" s="2" customFormat="1" ht="12.75">
      <c r="B275" s="5"/>
      <c r="E275" s="30"/>
    </row>
    <row r="276" spans="2:5" s="2" customFormat="1" ht="12.75">
      <c r="B276" s="5"/>
      <c r="E276" s="30"/>
    </row>
    <row r="277" s="2" customFormat="1" ht="12.75">
      <c r="E277" s="30"/>
    </row>
    <row r="278" spans="2:5" s="2" customFormat="1" ht="12.75">
      <c r="B278" s="25"/>
      <c r="E278" s="30"/>
    </row>
    <row r="279" spans="2:5" s="2" customFormat="1" ht="12.75">
      <c r="B279" s="5"/>
      <c r="E279" s="30"/>
    </row>
    <row r="280" spans="2:5" s="2" customFormat="1" ht="12.75">
      <c r="B280" s="5"/>
      <c r="E280" s="30"/>
    </row>
    <row r="281" spans="2:5" s="2" customFormat="1" ht="12.75">
      <c r="B281" s="26"/>
      <c r="E281" s="30"/>
    </row>
    <row r="282" s="2" customFormat="1" ht="12.75">
      <c r="E282" s="30"/>
    </row>
    <row r="283" spans="2:5" s="2" customFormat="1" ht="12.75">
      <c r="B283" s="5"/>
      <c r="E283" s="30"/>
    </row>
    <row r="284" spans="2:5" s="2" customFormat="1" ht="12.75">
      <c r="B284" s="5"/>
      <c r="E284" s="30"/>
    </row>
    <row r="285" s="2" customFormat="1" ht="12.75">
      <c r="E285" s="30"/>
    </row>
    <row r="286" spans="2:5" s="2" customFormat="1" ht="12.75">
      <c r="B286" s="25"/>
      <c r="E286" s="30"/>
    </row>
    <row r="287" spans="2:5" s="2" customFormat="1" ht="12.75">
      <c r="B287" s="5"/>
      <c r="E287" s="30"/>
    </row>
    <row r="288" spans="2:5" s="2" customFormat="1" ht="12.75">
      <c r="B288" s="5"/>
      <c r="E288" s="30"/>
    </row>
    <row r="289" spans="2:5" s="2" customFormat="1" ht="12.75">
      <c r="B289" s="26"/>
      <c r="E289" s="30"/>
    </row>
    <row r="290" s="2" customFormat="1" ht="12.75">
      <c r="E290" s="30"/>
    </row>
    <row r="291" spans="2:5" s="2" customFormat="1" ht="12.75">
      <c r="B291" s="5"/>
      <c r="E291" s="30"/>
    </row>
    <row r="292" spans="2:5" s="2" customFormat="1" ht="12.75">
      <c r="B292" s="5"/>
      <c r="E292" s="30"/>
    </row>
    <row r="293" s="2" customFormat="1" ht="12.75">
      <c r="E293" s="30"/>
    </row>
    <row r="294" spans="2:5" s="2" customFormat="1" ht="12.75">
      <c r="B294" s="25"/>
      <c r="E294" s="30"/>
    </row>
    <row r="295" spans="2:5" s="2" customFormat="1" ht="12.75">
      <c r="B295" s="5"/>
      <c r="E295" s="30"/>
    </row>
    <row r="296" spans="2:5" s="2" customFormat="1" ht="12.75">
      <c r="B296" s="5"/>
      <c r="E296" s="30"/>
    </row>
    <row r="297" spans="2:5" s="2" customFormat="1" ht="12.75">
      <c r="B297" s="26"/>
      <c r="E297" s="30"/>
    </row>
    <row r="298" s="2" customFormat="1" ht="12.75">
      <c r="E298" s="30"/>
    </row>
    <row r="299" spans="2:5" s="2" customFormat="1" ht="12.75">
      <c r="B299" s="5"/>
      <c r="E299" s="30"/>
    </row>
    <row r="300" spans="2:5" s="2" customFormat="1" ht="12.75">
      <c r="B300" s="5"/>
      <c r="E300" s="30"/>
    </row>
    <row r="301" s="2" customFormat="1" ht="12.75">
      <c r="E301" s="30"/>
    </row>
    <row r="302" spans="2:5" s="2" customFormat="1" ht="12.75">
      <c r="B302" s="25"/>
      <c r="E302" s="30"/>
    </row>
    <row r="303" spans="2:5" s="2" customFormat="1" ht="12.75">
      <c r="B303" s="5"/>
      <c r="E303" s="30"/>
    </row>
    <row r="304" spans="2:5" s="2" customFormat="1" ht="12.75">
      <c r="B304" s="5"/>
      <c r="E304" s="30"/>
    </row>
    <row r="305" spans="2:5" s="2" customFormat="1" ht="12.75">
      <c r="B305" s="26"/>
      <c r="E305" s="30"/>
    </row>
    <row r="306" s="2" customFormat="1" ht="12.75">
      <c r="E306" s="30"/>
    </row>
    <row r="307" spans="2:5" s="2" customFormat="1" ht="12.75">
      <c r="B307" s="5"/>
      <c r="E307" s="30"/>
    </row>
    <row r="308" spans="2:5" s="2" customFormat="1" ht="12.75">
      <c r="B308" s="5"/>
      <c r="E308" s="30"/>
    </row>
    <row r="309" s="2" customFormat="1" ht="12.75">
      <c r="E309" s="30"/>
    </row>
    <row r="310" spans="2:5" s="2" customFormat="1" ht="12.75">
      <c r="B310" s="25"/>
      <c r="E310" s="30"/>
    </row>
    <row r="311" spans="2:5" s="2" customFormat="1" ht="12.75">
      <c r="B311" s="5"/>
      <c r="E311" s="30"/>
    </row>
    <row r="312" spans="2:5" s="2" customFormat="1" ht="12.75">
      <c r="B312" s="5"/>
      <c r="E312" s="30"/>
    </row>
    <row r="313" spans="2:5" s="2" customFormat="1" ht="12.75">
      <c r="B313" s="26"/>
      <c r="E313" s="30"/>
    </row>
    <row r="314" s="2" customFormat="1" ht="12.75">
      <c r="E314" s="30"/>
    </row>
    <row r="315" spans="2:5" s="2" customFormat="1" ht="12.75">
      <c r="B315" s="5"/>
      <c r="E315" s="30"/>
    </row>
    <row r="316" spans="2:5" s="2" customFormat="1" ht="12.75">
      <c r="B316" s="5"/>
      <c r="E316" s="30"/>
    </row>
    <row r="317" s="2" customFormat="1" ht="12.75">
      <c r="E317" s="30"/>
    </row>
    <row r="318" spans="2:5" s="2" customFormat="1" ht="12.75">
      <c r="B318" s="25"/>
      <c r="E318" s="30"/>
    </row>
    <row r="319" spans="2:5" s="2" customFormat="1" ht="12.75">
      <c r="B319" s="5"/>
      <c r="E319" s="30"/>
    </row>
    <row r="320" spans="2:5" s="2" customFormat="1" ht="12.75">
      <c r="B320" s="5"/>
      <c r="E320" s="30"/>
    </row>
    <row r="321" spans="2:5" s="2" customFormat="1" ht="12.75">
      <c r="B321" s="26"/>
      <c r="E321" s="30"/>
    </row>
    <row r="322" s="2" customFormat="1" ht="12.75">
      <c r="E322" s="30"/>
    </row>
    <row r="323" spans="2:5" s="2" customFormat="1" ht="12.75">
      <c r="B323" s="5"/>
      <c r="E323" s="30"/>
    </row>
    <row r="324" spans="2:5" s="2" customFormat="1" ht="12.75">
      <c r="B324" s="5"/>
      <c r="E324" s="30"/>
    </row>
    <row r="325" s="2" customFormat="1" ht="12.75">
      <c r="E325" s="30"/>
    </row>
    <row r="326" spans="2:5" s="2" customFormat="1" ht="12.75">
      <c r="B326" s="25"/>
      <c r="E326" s="30"/>
    </row>
    <row r="327" spans="2:5" s="2" customFormat="1" ht="12.75">
      <c r="B327" s="5"/>
      <c r="E327" s="30"/>
    </row>
    <row r="328" spans="2:5" s="2" customFormat="1" ht="12.75">
      <c r="B328" s="5"/>
      <c r="E328" s="30"/>
    </row>
    <row r="329" spans="2:5" s="2" customFormat="1" ht="12.75">
      <c r="B329" s="26"/>
      <c r="E329" s="30"/>
    </row>
    <row r="330" s="2" customFormat="1" ht="12.75">
      <c r="E330" s="30"/>
    </row>
    <row r="331" spans="2:5" s="2" customFormat="1" ht="12.75">
      <c r="B331" s="5"/>
      <c r="E331" s="30"/>
    </row>
    <row r="332" spans="2:5" s="2" customFormat="1" ht="12.75">
      <c r="B332" s="5"/>
      <c r="E332" s="30"/>
    </row>
    <row r="333" s="2" customFormat="1" ht="12.75">
      <c r="E333" s="30"/>
    </row>
    <row r="334" spans="2:5" s="2" customFormat="1" ht="12.75">
      <c r="B334" s="25"/>
      <c r="E334" s="30"/>
    </row>
    <row r="335" spans="2:5" s="2" customFormat="1" ht="12.75">
      <c r="B335" s="5"/>
      <c r="E335" s="30"/>
    </row>
    <row r="336" spans="2:5" s="2" customFormat="1" ht="12.75">
      <c r="B336" s="5"/>
      <c r="E336" s="30"/>
    </row>
    <row r="337" spans="2:5" s="2" customFormat="1" ht="12.75">
      <c r="B337" s="26"/>
      <c r="E337" s="30"/>
    </row>
    <row r="338" s="2" customFormat="1" ht="12.75">
      <c r="E338" s="30"/>
    </row>
    <row r="339" spans="2:5" s="2" customFormat="1" ht="12.75">
      <c r="B339" s="5"/>
      <c r="E339" s="30"/>
    </row>
    <row r="340" spans="2:5" s="2" customFormat="1" ht="12.75">
      <c r="B340" s="5"/>
      <c r="E340" s="30"/>
    </row>
    <row r="341" s="2" customFormat="1" ht="12.75">
      <c r="E341" s="30"/>
    </row>
    <row r="342" spans="2:5" s="2" customFormat="1" ht="12.75">
      <c r="B342" s="25"/>
      <c r="E342" s="30"/>
    </row>
    <row r="343" spans="2:5" s="2" customFormat="1" ht="12.75">
      <c r="B343" s="5"/>
      <c r="E343" s="30"/>
    </row>
    <row r="344" spans="2:5" s="2" customFormat="1" ht="12.75">
      <c r="B344" s="5"/>
      <c r="E344" s="30"/>
    </row>
    <row r="345" spans="2:5" s="2" customFormat="1" ht="12.75">
      <c r="B345" s="26"/>
      <c r="E345" s="30"/>
    </row>
    <row r="346" s="2" customFormat="1" ht="12.75">
      <c r="E346" s="30"/>
    </row>
    <row r="347" spans="2:5" s="2" customFormat="1" ht="12.75">
      <c r="B347" s="5"/>
      <c r="E347" s="30"/>
    </row>
    <row r="348" spans="2:5" s="2" customFormat="1" ht="12.75">
      <c r="B348" s="5"/>
      <c r="E348" s="30"/>
    </row>
    <row r="349" s="2" customFormat="1" ht="12.75">
      <c r="E349" s="30"/>
    </row>
    <row r="350" spans="2:5" s="2" customFormat="1" ht="12.75">
      <c r="B350" s="25"/>
      <c r="E350" s="30"/>
    </row>
    <row r="351" spans="2:5" s="2" customFormat="1" ht="12.75">
      <c r="B351" s="5"/>
      <c r="E351" s="30"/>
    </row>
    <row r="352" spans="2:5" s="2" customFormat="1" ht="12.75">
      <c r="B352" s="5"/>
      <c r="E352" s="30"/>
    </row>
    <row r="353" spans="2:5" s="2" customFormat="1" ht="12.75">
      <c r="B353" s="26"/>
      <c r="E353" s="30"/>
    </row>
    <row r="354" s="2" customFormat="1" ht="12.75">
      <c r="E354" s="30"/>
    </row>
    <row r="355" spans="2:5" s="2" customFormat="1" ht="12.75">
      <c r="B355" s="5"/>
      <c r="E355" s="30"/>
    </row>
    <row r="356" spans="2:5" s="2" customFormat="1" ht="12.75">
      <c r="B356" s="5"/>
      <c r="E356" s="30"/>
    </row>
    <row r="357" s="2" customFormat="1" ht="12.75">
      <c r="E357" s="30"/>
    </row>
    <row r="358" spans="2:5" s="2" customFormat="1" ht="12.75">
      <c r="B358" s="25"/>
      <c r="E358" s="30"/>
    </row>
    <row r="359" spans="2:5" s="2" customFormat="1" ht="12.75">
      <c r="B359" s="5"/>
      <c r="E359" s="30"/>
    </row>
    <row r="360" spans="2:5" s="2" customFormat="1" ht="12.75">
      <c r="B360" s="5"/>
      <c r="E360" s="30"/>
    </row>
    <row r="361" spans="2:5" s="2" customFormat="1" ht="12.75">
      <c r="B361" s="26"/>
      <c r="E361" s="30"/>
    </row>
    <row r="362" s="2" customFormat="1" ht="12.75">
      <c r="E362" s="30"/>
    </row>
    <row r="363" spans="2:5" s="2" customFormat="1" ht="12.75">
      <c r="B363" s="5"/>
      <c r="E363" s="30"/>
    </row>
    <row r="364" spans="2:5" s="2" customFormat="1" ht="12.75">
      <c r="B364" s="5"/>
      <c r="E364" s="30"/>
    </row>
    <row r="365" s="2" customFormat="1" ht="12.75">
      <c r="E365" s="30"/>
    </row>
    <row r="366" spans="2:5" s="2" customFormat="1" ht="12.75">
      <c r="B366" s="25"/>
      <c r="E366" s="30"/>
    </row>
    <row r="367" spans="2:5" s="2" customFormat="1" ht="12.75">
      <c r="B367" s="5"/>
      <c r="E367" s="30"/>
    </row>
    <row r="368" spans="2:5" s="2" customFormat="1" ht="12.75">
      <c r="B368" s="5"/>
      <c r="E368" s="30"/>
    </row>
    <row r="369" spans="2:5" s="2" customFormat="1" ht="12.75">
      <c r="B369" s="26"/>
      <c r="E369" s="30"/>
    </row>
    <row r="370" s="2" customFormat="1" ht="12.75">
      <c r="E370" s="30"/>
    </row>
    <row r="371" spans="2:5" s="2" customFormat="1" ht="12.75">
      <c r="B371" s="5"/>
      <c r="E371" s="30"/>
    </row>
    <row r="372" spans="2:5" s="2" customFormat="1" ht="12.75">
      <c r="B372" s="5"/>
      <c r="E372" s="30"/>
    </row>
    <row r="373" s="2" customFormat="1" ht="12.75">
      <c r="E373" s="30"/>
    </row>
    <row r="374" spans="2:5" s="2" customFormat="1" ht="12.75">
      <c r="B374" s="25"/>
      <c r="E374" s="30"/>
    </row>
    <row r="375" spans="2:5" s="2" customFormat="1" ht="12.75">
      <c r="B375" s="5"/>
      <c r="E375" s="30"/>
    </row>
    <row r="376" spans="2:5" s="2" customFormat="1" ht="12.75">
      <c r="B376" s="5"/>
      <c r="E376" s="30"/>
    </row>
    <row r="377" spans="2:5" s="2" customFormat="1" ht="12.75">
      <c r="B377" s="26"/>
      <c r="E377" s="30"/>
    </row>
    <row r="378" s="2" customFormat="1" ht="12.75">
      <c r="E378" s="30"/>
    </row>
    <row r="379" spans="2:5" s="2" customFormat="1" ht="12.75">
      <c r="B379" s="5"/>
      <c r="E379" s="30"/>
    </row>
    <row r="380" spans="2:5" s="2" customFormat="1" ht="12.75">
      <c r="B380" s="5"/>
      <c r="E380" s="30"/>
    </row>
    <row r="381" s="2" customFormat="1" ht="12.75">
      <c r="E381" s="30"/>
    </row>
    <row r="382" spans="2:5" s="2" customFormat="1" ht="12.75">
      <c r="B382" s="25"/>
      <c r="E382" s="30"/>
    </row>
    <row r="383" ht="12.75">
      <c r="B383" s="5"/>
    </row>
    <row r="384" ht="12.75">
      <c r="B384" s="5"/>
    </row>
    <row r="385" ht="12.75">
      <c r="B385" s="26"/>
    </row>
    <row r="386" ht="12.75">
      <c r="B386" s="2"/>
    </row>
    <row r="387" ht="12.75">
      <c r="B387" s="5"/>
    </row>
    <row r="388" ht="12.75">
      <c r="B388" s="5"/>
    </row>
    <row r="389" ht="12.75">
      <c r="B389" s="2"/>
    </row>
    <row r="390" ht="12.75">
      <c r="B390" s="25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46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Hadar</cp:lastModifiedBy>
  <cp:lastPrinted>2018-02-25T14:07:45Z</cp:lastPrinted>
  <dcterms:created xsi:type="dcterms:W3CDTF">2010-01-14T07:10:55Z</dcterms:created>
  <dcterms:modified xsi:type="dcterms:W3CDTF">2018-03-29T21:44:17Z</dcterms:modified>
  <cp:category/>
  <cp:version/>
  <cp:contentType/>
  <cp:contentStatus/>
</cp:coreProperties>
</file>