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חציון " sheetId="2" r:id="rId2"/>
    <sheet name="פרוט עמלות ניהול חיצוני לחציון" sheetId="3" r:id="rId3"/>
  </sheets>
  <definedNames>
    <definedName name="_xlnm.Print_Area" localSheetId="0">'סך התשלומים ששולמו בגין כל סוג'!$A$1:$E$21</definedName>
    <definedName name="_xlnm.Print_Area" localSheetId="1">'פרוט עמלות והוצאות לחציון '!$A$1:$E$40</definedName>
    <definedName name="_xlnm.Print_Area" localSheetId="2">'פרוט עמלות ניהול חיצוני לחציון'!$A$1:$D$47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<sst xmlns="http://schemas.openxmlformats.org/spreadsheetml/2006/main" count="113" uniqueCount="71">
  <si>
    <t>אלפי ש''ח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</si>
  <si>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</si>
  <si>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</si>
  <si>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</si>
  <si>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</si>
  <si>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</si>
  <si>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</si>
  <si>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</si>
  <si>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</si>
  <si>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</si>
  <si>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</si>
  <si>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</si>
  <si>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</si>
  <si>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</si>
  <si>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</si>
  <si>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</si>
  <si>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</si>
  <si>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</si>
  <si>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</si>
  <si>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>ברוקרז-עמלות קניה ומכירה בגין עסקאות בני"ע סחירים</t>
  </si>
  <si>
    <t>צדדים קשורים</t>
  </si>
  <si>
    <t>ברוקר א</t>
  </si>
  <si>
    <t>ברוקר ב</t>
  </si>
  <si>
    <t>סה"כ לצדדים קשורים</t>
  </si>
  <si>
    <t>צדדים שאינם קשורים</t>
  </si>
  <si>
    <t>פועלים סהר (*)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</si>
  <si>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</si>
  <si>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</si>
  <si>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</si>
  <si>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</si>
  <si>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</si>
  <si>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</si>
  <si>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</si>
  <si>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</si>
  <si>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</si>
  <si>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</si>
  <si>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</si>
  <si>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</si>
  <si>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</si>
  <si>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</si>
  <si>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</si>
  <si>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</si>
  <si>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</si>
  <si>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</si>
  <si>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</si>
  <si>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</si>
  <si>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מנהל קרנות א</t>
  </si>
  <si>
    <t>מנהל קרנות ב</t>
  </si>
  <si>
    <t>סה"כ צדדים קשורים</t>
  </si>
  <si>
    <t>סה"כ צדדים שאינם קשורים</t>
  </si>
  <si>
    <t>סך תשלומים בגין השקעה בקרנות נאמנות</t>
  </si>
  <si>
    <t>עמלה בגין הליך דירוג פנימי</t>
  </si>
  <si>
    <t>צד קשור</t>
  </si>
  <si>
    <t>סך הכול עמלות ניהול חיצוני</t>
  </si>
  <si>
    <t>שיעור עמלות ניהול חיצוני מסך נכסים לסוף תקופה (באחוזים)</t>
  </si>
  <si>
    <t>א. קרן נאמנות ישראלית</t>
  </si>
  <si>
    <t>סה"כ קרן נאמנות ישראלית</t>
  </si>
  <si>
    <t>ב. קרן חוץ</t>
  </si>
  <si>
    <t>פועלים סהר</t>
  </si>
  <si>
    <t>הערה(*) הסכום כולל עמלת ברוקראז' חו"ל</t>
  </si>
  <si>
    <t>בנק דיסקונט</t>
  </si>
  <si>
    <t>שיעור מתוך הנכסים</t>
  </si>
  <si>
    <t>UBP</t>
  </si>
  <si>
    <t>אדמונד דה רוטשילד ניהול תיקי השקעות</t>
  </si>
  <si>
    <t>אי.בי.אי</t>
  </si>
  <si>
    <t>הראל</t>
  </si>
  <si>
    <t>סך תשלומים בגין השקעה בתעודות סל</t>
  </si>
  <si>
    <t>עמלת תעריפון</t>
  </si>
  <si>
    <t xml:space="preserve">  קופה 637 גל- סך התשלומים ששולמו בגין כל סוג של הוצאה ישירה לחציון המסתיים ביום: 30/06/2013 </t>
  </si>
  <si>
    <t xml:space="preserve">    קופה 637 גל- פרוט עמלות והוצאות לחציון המסתיים ביום:30/06/2013</t>
  </si>
  <si>
    <t xml:space="preserve">   קופה 637 גל- פרוט עמלות ניהול חיצוני לחציון המסתיים ביום: 30/06/2013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</si>
</sst>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37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38">
      <alignment/>
      <protection/>
    </xf>
    <xf numFmtId="0" fontId="0" fillId="0" borderId="0" xfId="36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38" applyFont="1">
      <alignment/>
      <protection/>
    </xf>
    <xf numFmtId="176" fontId="0" fillId="0" borderId="0" xfId="0" applyNumberForma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0" fontId="1" fillId="0" borderId="0" xfId="37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4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Bold" xfId="35"/>
    <cellStyle name="Normal_Sheet1" xfId="36"/>
    <cellStyle name="Percent" xfId="37"/>
    <cellStyle name="Percent_פרוט עמלות והוצאות למחצית השנה 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Hyperlink" xfId="45"/>
    <cellStyle name="Followed Hyperlink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rightToLeft="1" tabSelected="1" zoomScalePageLayoutView="0" workbookViewId="0" topLeftCell="A1">
      <selection activeCell="B23" sqref="B23"/>
    </sheetView>
  </sheetViews>
  <sheetFormatPr defaultColWidth="9.140625" defaultRowHeight="12.75"/>
  <cols>
    <col min="1" max="1" width="8.28125" style="3" bestFit="1" customWidth="1"/>
    <col min="2" max="2" width="50.7109375" style="3" customWidth="1"/>
    <col min="3" max="3" width="18.57421875" style="3" customWidth="1"/>
    <col min="4" max="4" width="17.00390625" style="3" customWidth="1"/>
    <col min="5" max="5" width="30.28125" style="3" bestFit="1" customWidth="1"/>
    <col min="6" max="8" width="9.140625" style="3" customWidth="1"/>
    <col min="9" max="16384" width="9.140625" style="17" customWidth="1"/>
  </cols>
  <sheetData>
    <row r="1" spans="1:12" s="3" customFormat="1" ht="12.75">
      <c r="A1" s="26" t="s">
        <v>68</v>
      </c>
      <c r="B1" s="26"/>
      <c r="C1" s="26"/>
      <c r="D1" s="26"/>
      <c r="E1" s="26"/>
      <c r="F1" s="21"/>
      <c r="G1" s="21"/>
      <c r="H1" s="21"/>
      <c r="I1" s="21"/>
      <c r="J1" s="21"/>
      <c r="K1" s="21"/>
      <c r="L1" s="21"/>
    </row>
    <row r="2" spans="3:5" s="3" customFormat="1" ht="12.75">
      <c r="C2" s="4" t="s">
        <v>0</v>
      </c>
      <c r="D2" s="4" t="s">
        <v>61</v>
      </c>
      <c r="E2" s="4"/>
    </row>
    <row r="3" spans="1:5" ht="12.75">
      <c r="A3" s="4"/>
      <c r="B3" s="4" t="s">
        <v>1</v>
      </c>
      <c r="C3" s="4">
        <f>'פרוט עמלות והוצאות לחציון '!C14</f>
        <v>348</v>
      </c>
      <c r="D3" s="18">
        <f>C3/$C$20</f>
        <v>0.00023683829049033013</v>
      </c>
      <c r="E3" s="4"/>
    </row>
    <row r="4" spans="1:5" ht="12.75">
      <c r="A4" s="4"/>
      <c r="B4" s="4" t="s">
        <v>2</v>
      </c>
      <c r="C4" s="4">
        <v>0</v>
      </c>
      <c r="D4" s="18"/>
      <c r="E4" s="4"/>
    </row>
    <row r="5" spans="1:5" ht="12.75">
      <c r="A5" s="4"/>
      <c r="B5" s="4" t="s">
        <v>3</v>
      </c>
      <c r="C5" s="4">
        <v>0</v>
      </c>
      <c r="D5" s="18"/>
      <c r="E5" s="4"/>
    </row>
    <row r="6" spans="1:5" ht="12.75">
      <c r="A6" s="4"/>
      <c r="B6" s="4" t="s">
        <v>4</v>
      </c>
      <c r="C6" s="4">
        <f>'פרוט עמלות והוצאות לחציון '!C27</f>
        <v>30</v>
      </c>
      <c r="D6" s="18">
        <f>C6/$C$20</f>
        <v>2.041709400778708E-05</v>
      </c>
      <c r="E6" s="4"/>
    </row>
    <row r="7" spans="1:5" ht="12.75">
      <c r="A7" s="4"/>
      <c r="B7" s="4" t="s">
        <v>5</v>
      </c>
      <c r="C7" s="4">
        <f>'פרוט עמלות והוצאות לחציון '!C31</f>
        <v>38</v>
      </c>
      <c r="D7" s="18"/>
      <c r="E7" s="4"/>
    </row>
    <row r="8" spans="1:5" ht="12.75">
      <c r="A8" s="4"/>
      <c r="B8" s="4" t="s">
        <v>6</v>
      </c>
      <c r="C8" s="4">
        <v>0</v>
      </c>
      <c r="D8" s="18"/>
      <c r="E8" s="4"/>
    </row>
    <row r="9" spans="1:5" ht="12.75">
      <c r="A9" s="4"/>
      <c r="B9" s="22" t="s">
        <v>7</v>
      </c>
      <c r="C9" s="4"/>
      <c r="D9" s="18"/>
      <c r="E9" s="4"/>
    </row>
    <row r="10" spans="1:5" ht="12.75">
      <c r="A10" s="4"/>
      <c r="B10" s="4" t="s">
        <v>8</v>
      </c>
      <c r="C10" s="15">
        <f>'פרוט עמלות ניהול חיצוני לחציון'!C7</f>
        <v>18.9</v>
      </c>
      <c r="D10" s="18">
        <f>C10/$C$20</f>
        <v>1.2862769224905859E-05</v>
      </c>
      <c r="E10" s="15"/>
    </row>
    <row r="11" spans="1:5" ht="12.75">
      <c r="A11" s="4"/>
      <c r="B11" s="4" t="s">
        <v>9</v>
      </c>
      <c r="C11" s="4">
        <v>0</v>
      </c>
      <c r="D11" s="18"/>
      <c r="E11" s="4"/>
    </row>
    <row r="12" spans="1:5" ht="12.75">
      <c r="A12" s="4"/>
      <c r="B12" s="4" t="s">
        <v>10</v>
      </c>
      <c r="C12" s="4">
        <v>0</v>
      </c>
      <c r="D12" s="18"/>
      <c r="E12" s="4"/>
    </row>
    <row r="13" spans="1:5" ht="12.75">
      <c r="A13" s="4"/>
      <c r="B13" s="4" t="s">
        <v>11</v>
      </c>
      <c r="C13" s="4">
        <v>0</v>
      </c>
      <c r="D13" s="18"/>
      <c r="E13" s="4"/>
    </row>
    <row r="14" spans="1:5" ht="12.75">
      <c r="A14" s="4"/>
      <c r="B14" s="4" t="s">
        <v>12</v>
      </c>
      <c r="C14" s="4">
        <v>0</v>
      </c>
      <c r="D14" s="18"/>
      <c r="E14" s="4"/>
    </row>
    <row r="15" spans="1:5" ht="12.75">
      <c r="A15" s="4"/>
      <c r="B15" s="4" t="s">
        <v>13</v>
      </c>
      <c r="C15" s="4">
        <v>0</v>
      </c>
      <c r="D15" s="18"/>
      <c r="E15" s="4"/>
    </row>
    <row r="16" spans="1:5" ht="12.75">
      <c r="A16" s="4"/>
      <c r="B16" s="4" t="s">
        <v>14</v>
      </c>
      <c r="C16" s="9">
        <f>'פרוט עמלות ניהול חיצוני לחציון'!C41</f>
        <v>142</v>
      </c>
      <c r="D16" s="18">
        <f>C16/$C$20</f>
        <v>9.664091163685884E-05</v>
      </c>
      <c r="E16" s="9"/>
    </row>
    <row r="17" spans="1:5" ht="12.75">
      <c r="A17" s="4"/>
      <c r="B17" s="4" t="s">
        <v>15</v>
      </c>
      <c r="C17" s="9">
        <f>SUM(C10:C16)</f>
        <v>160.9</v>
      </c>
      <c r="D17" s="18">
        <f>C17/$C$20</f>
        <v>0.00010950368086176471</v>
      </c>
      <c r="E17" s="9"/>
    </row>
    <row r="18" spans="1:5" s="3" customFormat="1" ht="12.75">
      <c r="A18" s="4"/>
      <c r="B18" s="4" t="s">
        <v>66</v>
      </c>
      <c r="C18" s="9">
        <v>174</v>
      </c>
      <c r="D18" s="18"/>
      <c r="E18" s="9"/>
    </row>
    <row r="19" spans="1:5" ht="12.75">
      <c r="A19" s="4"/>
      <c r="B19" s="4" t="s">
        <v>16</v>
      </c>
      <c r="C19" s="9">
        <f>+C3+C6+C7+C17+C18</f>
        <v>750.9</v>
      </c>
      <c r="D19" s="9"/>
      <c r="E19" s="9"/>
    </row>
    <row r="20" spans="1:5" s="3" customFormat="1" ht="12.75">
      <c r="A20" s="4"/>
      <c r="B20" s="4" t="s">
        <v>17</v>
      </c>
      <c r="C20" s="20">
        <v>1469357</v>
      </c>
      <c r="D20" s="19"/>
      <c r="E20" s="20"/>
    </row>
    <row r="21" spans="1:5" s="3" customFormat="1" ht="12.75">
      <c r="A21" s="4"/>
      <c r="B21" s="4" t="s">
        <v>18</v>
      </c>
      <c r="C21" s="18">
        <f>+C19/C20</f>
        <v>0.0005110398630149105</v>
      </c>
      <c r="E21" s="18"/>
    </row>
    <row r="22" s="3" customFormat="1" ht="12.75"/>
    <row r="23" s="3" customFormat="1" ht="12.75"/>
    <row r="24" s="3" customFormat="1" ht="12.75">
      <c r="C24" s="19"/>
    </row>
    <row r="25" s="3" customFormat="1" ht="12.75"/>
    <row r="26" s="3" customFormat="1" ht="12.75"/>
    <row r="27" s="3" customFormat="1" ht="12.75"/>
    <row r="28" s="3" customFormat="1" ht="12.75">
      <c r="C28" s="19"/>
    </row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rightToLeft="1" zoomScalePageLayoutView="0" workbookViewId="0" topLeftCell="A10">
      <selection activeCell="C30" sqref="C30"/>
    </sheetView>
  </sheetViews>
  <sheetFormatPr defaultColWidth="9.140625" defaultRowHeight="12.75"/>
  <cols>
    <col min="1" max="1" width="8.28125" style="0" bestFit="1" customWidth="1"/>
    <col min="2" max="2" width="49.8515625" style="0" bestFit="1" customWidth="1"/>
    <col min="3" max="3" width="15.8515625" style="0" customWidth="1"/>
    <col min="4" max="4" width="16.421875" style="0" bestFit="1" customWidth="1"/>
    <col min="5" max="5" width="10.140625" style="0" bestFit="1" customWidth="1"/>
    <col min="6" max="8" width="8.28125" style="0" customWidth="1"/>
  </cols>
  <sheetData>
    <row r="1" spans="1:11" ht="12.75">
      <c r="A1" s="27" t="s">
        <v>69</v>
      </c>
      <c r="B1" s="27"/>
      <c r="C1" s="27"/>
      <c r="D1" s="27"/>
      <c r="E1" s="16"/>
      <c r="F1" s="16"/>
      <c r="G1" s="16"/>
      <c r="H1" s="16"/>
      <c r="I1" s="16"/>
      <c r="J1" s="16"/>
      <c r="K1" s="16"/>
    </row>
    <row r="2" spans="3:4" ht="12.75">
      <c r="C2" s="1" t="s">
        <v>0</v>
      </c>
      <c r="D2" s="1" t="s">
        <v>61</v>
      </c>
    </row>
    <row r="3" spans="1:2" s="3" customFormat="1" ht="12.75">
      <c r="A3" s="4"/>
      <c r="B3" s="4" t="s">
        <v>19</v>
      </c>
    </row>
    <row r="4" spans="1:2" s="3" customFormat="1" ht="12.75">
      <c r="A4" s="4"/>
      <c r="B4" s="4" t="s">
        <v>20</v>
      </c>
    </row>
    <row r="5" spans="2:3" s="3" customFormat="1" ht="12.75">
      <c r="B5" s="3" t="s">
        <v>21</v>
      </c>
      <c r="C5" s="3">
        <v>0</v>
      </c>
    </row>
    <row r="6" spans="2:3" s="3" customFormat="1" ht="12.75">
      <c r="B6" s="3" t="s">
        <v>22</v>
      </c>
      <c r="C6" s="3">
        <v>0</v>
      </c>
    </row>
    <row r="7" spans="2:3" s="3" customFormat="1" ht="12.75">
      <c r="B7" s="3" t="s">
        <v>31</v>
      </c>
      <c r="C7" s="3">
        <v>0</v>
      </c>
    </row>
    <row r="8" spans="1:3" s="3" customFormat="1" ht="12.75">
      <c r="A8" s="4"/>
      <c r="B8" s="4" t="s">
        <v>23</v>
      </c>
      <c r="C8" s="4">
        <v>0</v>
      </c>
    </row>
    <row r="9" spans="1:2" s="3" customFormat="1" ht="12.75">
      <c r="A9" s="4"/>
      <c r="B9" s="4" t="s">
        <v>24</v>
      </c>
    </row>
    <row r="10" spans="2:4" ht="12.75">
      <c r="B10" t="s">
        <v>25</v>
      </c>
      <c r="C10" s="3">
        <f>78+166</f>
        <v>244</v>
      </c>
      <c r="D10" s="2">
        <f>C10/$C$38</f>
        <v>0.00016605903126333492</v>
      </c>
    </row>
    <row r="11" spans="2:4" ht="12.75">
      <c r="B11" s="6" t="s">
        <v>60</v>
      </c>
      <c r="C11" s="3">
        <v>68</v>
      </c>
      <c r="D11" s="2">
        <f>C11/$C$38</f>
        <v>4.627874641765072E-05</v>
      </c>
    </row>
    <row r="12" spans="2:4" ht="12.75">
      <c r="B12" s="7" t="s">
        <v>64</v>
      </c>
      <c r="C12" s="8">
        <v>36</v>
      </c>
      <c r="D12" s="2">
        <f>C12/$C$38</f>
        <v>2.4500512809344497E-05</v>
      </c>
    </row>
    <row r="13" spans="2:4" ht="12.75">
      <c r="B13" s="13" t="s">
        <v>65</v>
      </c>
      <c r="C13" s="8">
        <v>0</v>
      </c>
      <c r="D13" s="2">
        <f>C13/$C$38</f>
        <v>0</v>
      </c>
    </row>
    <row r="14" spans="1:4" ht="12.75">
      <c r="A14" s="1"/>
      <c r="B14" s="1" t="s">
        <v>26</v>
      </c>
      <c r="C14" s="4">
        <f>SUM(C10:C13)</f>
        <v>348</v>
      </c>
      <c r="D14" s="2"/>
    </row>
    <row r="15" spans="1:4" ht="12.75">
      <c r="A15" s="1"/>
      <c r="B15" s="1" t="s">
        <v>27</v>
      </c>
      <c r="C15" s="4">
        <f>+C14</f>
        <v>348</v>
      </c>
      <c r="D15" s="2">
        <f>C15/$C$38</f>
        <v>0.00023683829049033013</v>
      </c>
    </row>
    <row r="16" spans="1:4" s="3" customFormat="1" ht="12.75">
      <c r="A16" s="4"/>
      <c r="B16" s="4" t="s">
        <v>28</v>
      </c>
      <c r="D16" s="18"/>
    </row>
    <row r="17" spans="1:4" s="3" customFormat="1" ht="12.75">
      <c r="A17" s="4"/>
      <c r="B17" s="4" t="s">
        <v>20</v>
      </c>
      <c r="D17" s="18"/>
    </row>
    <row r="18" spans="2:4" s="3" customFormat="1" ht="12.75">
      <c r="B18" s="3" t="s">
        <v>29</v>
      </c>
      <c r="C18" s="3">
        <v>0</v>
      </c>
      <c r="D18" s="18"/>
    </row>
    <row r="19" spans="2:4" s="3" customFormat="1" ht="12.75">
      <c r="B19" s="3" t="s">
        <v>30</v>
      </c>
      <c r="C19" s="3">
        <v>0</v>
      </c>
      <c r="D19" s="18"/>
    </row>
    <row r="20" spans="2:4" s="3" customFormat="1" ht="12.75">
      <c r="B20" s="3" t="s">
        <v>31</v>
      </c>
      <c r="C20" s="3">
        <v>0</v>
      </c>
      <c r="D20" s="18"/>
    </row>
    <row r="21" spans="1:4" s="3" customFormat="1" ht="12.75">
      <c r="A21" s="4"/>
      <c r="B21" s="4" t="s">
        <v>23</v>
      </c>
      <c r="C21" s="4">
        <v>0</v>
      </c>
      <c r="D21" s="18"/>
    </row>
    <row r="22" spans="1:4" s="3" customFormat="1" ht="12.75">
      <c r="A22" s="4"/>
      <c r="B22" s="4" t="s">
        <v>24</v>
      </c>
      <c r="D22" s="18"/>
    </row>
    <row r="23" spans="2:4" ht="12.75">
      <c r="B23" t="s">
        <v>58</v>
      </c>
      <c r="C23" s="3">
        <f>13+17</f>
        <v>30</v>
      </c>
      <c r="D23" s="2"/>
    </row>
    <row r="24" spans="2:4" s="3" customFormat="1" ht="12.75">
      <c r="B24" s="3" t="s">
        <v>30</v>
      </c>
      <c r="C24" s="3">
        <v>0</v>
      </c>
      <c r="D24" s="18"/>
    </row>
    <row r="25" spans="2:4" s="3" customFormat="1" ht="12.75">
      <c r="B25" s="3" t="s">
        <v>31</v>
      </c>
      <c r="C25" s="3">
        <v>0</v>
      </c>
      <c r="D25" s="18"/>
    </row>
    <row r="26" spans="1:4" s="3" customFormat="1" ht="12.75">
      <c r="A26" s="4"/>
      <c r="B26" s="4" t="s">
        <v>26</v>
      </c>
      <c r="C26" s="4">
        <f>+C23</f>
        <v>30</v>
      </c>
      <c r="D26" s="18"/>
    </row>
    <row r="27" spans="1:4" s="3" customFormat="1" ht="12.75">
      <c r="A27" s="4"/>
      <c r="B27" s="4" t="s">
        <v>32</v>
      </c>
      <c r="C27" s="4">
        <f>+C26</f>
        <v>30</v>
      </c>
      <c r="D27" s="18">
        <f>C27/$C$38</f>
        <v>2.041709400778708E-05</v>
      </c>
    </row>
    <row r="28" spans="1:3" ht="12.75">
      <c r="A28" s="1"/>
      <c r="B28" s="1" t="s">
        <v>33</v>
      </c>
      <c r="C28" s="3"/>
    </row>
    <row r="29" spans="2:5" ht="12.75">
      <c r="B29" t="s">
        <v>58</v>
      </c>
      <c r="C29" s="12">
        <f>38</f>
        <v>38</v>
      </c>
      <c r="E29" s="25" t="s">
        <v>67</v>
      </c>
    </row>
    <row r="30" spans="2:3" ht="12.75">
      <c r="B30" t="s">
        <v>31</v>
      </c>
      <c r="C30" s="11"/>
    </row>
    <row r="31" spans="1:4" ht="12.75">
      <c r="A31" s="1"/>
      <c r="B31" s="1" t="s">
        <v>34</v>
      </c>
      <c r="C31" s="4">
        <f>SUM(C29:C30)</f>
        <v>38</v>
      </c>
      <c r="D31" s="1"/>
    </row>
    <row r="32" spans="1:2" s="3" customFormat="1" ht="12.75">
      <c r="A32" s="4"/>
      <c r="B32" s="4" t="s">
        <v>35</v>
      </c>
    </row>
    <row r="33" spans="2:3" s="3" customFormat="1" ht="12.75">
      <c r="B33" s="3" t="s">
        <v>36</v>
      </c>
      <c r="C33" s="3">
        <v>0</v>
      </c>
    </row>
    <row r="34" spans="2:3" s="3" customFormat="1" ht="12.75">
      <c r="B34" s="3" t="s">
        <v>37</v>
      </c>
      <c r="C34" s="3">
        <v>0</v>
      </c>
    </row>
    <row r="35" spans="2:3" s="3" customFormat="1" ht="12.75">
      <c r="B35" s="3" t="s">
        <v>31</v>
      </c>
      <c r="C35" s="3">
        <v>0</v>
      </c>
    </row>
    <row r="36" spans="1:3" ht="12.75">
      <c r="A36" s="1"/>
      <c r="B36" s="1" t="s">
        <v>6</v>
      </c>
      <c r="C36" s="4">
        <v>0</v>
      </c>
    </row>
    <row r="37" spans="1:4" ht="12.75">
      <c r="A37" s="1"/>
      <c r="B37" s="1" t="s">
        <v>38</v>
      </c>
      <c r="C37" s="4">
        <f>+C15+C27+C31</f>
        <v>416</v>
      </c>
      <c r="D37" s="1"/>
    </row>
    <row r="38" spans="1:3" s="3" customFormat="1" ht="12.75">
      <c r="A38" s="4"/>
      <c r="B38" s="4" t="s">
        <v>17</v>
      </c>
      <c r="C38" s="20">
        <v>1469357</v>
      </c>
    </row>
    <row r="39" spans="1:3" s="3" customFormat="1" ht="12.75">
      <c r="A39" s="4"/>
      <c r="B39" s="4" t="s">
        <v>39</v>
      </c>
      <c r="C39" s="18">
        <f>+C37/C38</f>
        <v>0.00028311703690798084</v>
      </c>
    </row>
    <row r="40" spans="2:3" ht="12.75">
      <c r="B40" s="4" t="s">
        <v>59</v>
      </c>
      <c r="C40" s="1" t="s">
        <v>40</v>
      </c>
    </row>
    <row r="43" spans="3:4" ht="12.75">
      <c r="C43" s="3"/>
      <c r="D43" s="3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8.28125" style="0" bestFit="1" customWidth="1"/>
    <col min="2" max="2" width="48.8515625" style="0" bestFit="1" customWidth="1"/>
    <col min="3" max="3" width="14.00390625" style="17" bestFit="1" customWidth="1"/>
    <col min="4" max="4" width="16.421875" style="0" bestFit="1" customWidth="1"/>
    <col min="5" max="5" width="17.00390625" style="0" customWidth="1"/>
    <col min="7" max="7" width="13.8515625" style="0" bestFit="1" customWidth="1"/>
  </cols>
  <sheetData>
    <row r="1" spans="1:11" s="3" customFormat="1" ht="12.75">
      <c r="A1" s="26" t="s">
        <v>70</v>
      </c>
      <c r="B1" s="26"/>
      <c r="C1" s="26"/>
      <c r="D1" s="26"/>
      <c r="E1" s="21"/>
      <c r="F1" s="21"/>
      <c r="G1" s="21"/>
      <c r="H1" s="21"/>
      <c r="I1" s="21"/>
      <c r="J1" s="21"/>
      <c r="K1" s="21"/>
    </row>
    <row r="2" spans="3:5" s="3" customFormat="1" ht="12.75">
      <c r="C2" s="4" t="s">
        <v>0</v>
      </c>
      <c r="D2" s="4" t="s">
        <v>61</v>
      </c>
      <c r="E2" s="4"/>
    </row>
    <row r="3" spans="1:2" s="3" customFormat="1" ht="12.75">
      <c r="A3" s="4"/>
      <c r="B3" s="4" t="s">
        <v>41</v>
      </c>
    </row>
    <row r="4" spans="2:4" s="3" customFormat="1" ht="12.75">
      <c r="B4" s="23" t="s">
        <v>62</v>
      </c>
      <c r="C4" s="14">
        <f>0.4+0.5</f>
        <v>0.9</v>
      </c>
      <c r="D4" s="18">
        <f>C4/$C$46</f>
        <v>6.125128202336124E-07</v>
      </c>
    </row>
    <row r="5" spans="2:6" ht="12.75">
      <c r="B5" s="5" t="s">
        <v>63</v>
      </c>
      <c r="C5" s="10">
        <f>9+9</f>
        <v>18</v>
      </c>
      <c r="D5" s="2">
        <f>C5/$C$46</f>
        <v>1.2250256404672249E-05</v>
      </c>
      <c r="E5" s="3"/>
      <c r="F5" s="3"/>
    </row>
    <row r="6" spans="2:4" s="3" customFormat="1" ht="12" customHeight="1">
      <c r="B6" s="3" t="s">
        <v>31</v>
      </c>
      <c r="C6" s="10"/>
      <c r="D6" s="18"/>
    </row>
    <row r="7" spans="1:4" ht="12.75">
      <c r="A7" s="1"/>
      <c r="B7" s="1" t="s">
        <v>8</v>
      </c>
      <c r="C7" s="15">
        <f>SUM(C4:C6)</f>
        <v>18.9</v>
      </c>
      <c r="D7" s="2">
        <f>C7/$C$46</f>
        <v>1.2862769224905859E-05</v>
      </c>
    </row>
    <row r="8" spans="1:4" s="3" customFormat="1" ht="12.75">
      <c r="A8" s="4"/>
      <c r="B8" s="4" t="s">
        <v>42</v>
      </c>
      <c r="C8" s="10"/>
      <c r="D8" s="18"/>
    </row>
    <row r="9" spans="2:4" s="3" customFormat="1" ht="12.75">
      <c r="B9" s="3" t="s">
        <v>36</v>
      </c>
      <c r="C9" s="3">
        <v>0</v>
      </c>
      <c r="D9" s="18"/>
    </row>
    <row r="10" spans="2:4" s="3" customFormat="1" ht="12.75">
      <c r="B10" s="3" t="s">
        <v>37</v>
      </c>
      <c r="C10" s="3">
        <v>0</v>
      </c>
      <c r="D10" s="18"/>
    </row>
    <row r="11" spans="2:4" s="3" customFormat="1" ht="12.75">
      <c r="B11" s="3" t="s">
        <v>31</v>
      </c>
      <c r="C11" s="3">
        <v>0</v>
      </c>
      <c r="D11" s="18"/>
    </row>
    <row r="12" spans="1:4" s="3" customFormat="1" ht="12.75">
      <c r="A12" s="4"/>
      <c r="B12" s="4" t="s">
        <v>9</v>
      </c>
      <c r="C12" s="4">
        <v>0</v>
      </c>
      <c r="D12" s="18"/>
    </row>
    <row r="13" spans="1:4" s="3" customFormat="1" ht="12.75">
      <c r="A13" s="4"/>
      <c r="B13" s="4" t="s">
        <v>43</v>
      </c>
      <c r="D13" s="18"/>
    </row>
    <row r="14" spans="1:4" s="3" customFormat="1" ht="12.75">
      <c r="A14" s="4"/>
      <c r="B14" s="4" t="s">
        <v>20</v>
      </c>
      <c r="D14" s="18"/>
    </row>
    <row r="15" spans="2:4" s="3" customFormat="1" ht="12.75">
      <c r="B15" s="3" t="s">
        <v>36</v>
      </c>
      <c r="C15" s="3">
        <v>0</v>
      </c>
      <c r="D15" s="18"/>
    </row>
    <row r="16" spans="2:4" s="3" customFormat="1" ht="12.75">
      <c r="B16" s="3" t="s">
        <v>37</v>
      </c>
      <c r="C16" s="3">
        <v>0</v>
      </c>
      <c r="D16" s="18"/>
    </row>
    <row r="17" spans="2:4" s="3" customFormat="1" ht="15" customHeight="1">
      <c r="B17" s="3" t="s">
        <v>31</v>
      </c>
      <c r="C17" s="3">
        <v>0</v>
      </c>
      <c r="D17" s="18"/>
    </row>
    <row r="18" spans="1:4" s="3" customFormat="1" ht="12.75">
      <c r="A18" s="4"/>
      <c r="B18" s="4" t="s">
        <v>23</v>
      </c>
      <c r="C18" s="4">
        <v>0</v>
      </c>
      <c r="D18" s="18"/>
    </row>
    <row r="19" spans="1:4" s="3" customFormat="1" ht="12.75">
      <c r="A19" s="4"/>
      <c r="B19" s="4" t="s">
        <v>24</v>
      </c>
      <c r="D19" s="18"/>
    </row>
    <row r="20" spans="2:4" s="3" customFormat="1" ht="12.75">
      <c r="B20" s="3" t="s">
        <v>36</v>
      </c>
      <c r="C20" s="3">
        <v>0</v>
      </c>
      <c r="D20" s="18"/>
    </row>
    <row r="21" spans="2:4" s="3" customFormat="1" ht="12.75">
      <c r="B21" s="3" t="s">
        <v>37</v>
      </c>
      <c r="C21" s="3">
        <v>0</v>
      </c>
      <c r="D21" s="18"/>
    </row>
    <row r="22" spans="2:4" s="3" customFormat="1" ht="12.75">
      <c r="B22" s="3" t="s">
        <v>31</v>
      </c>
      <c r="C22" s="3">
        <v>0</v>
      </c>
      <c r="D22" s="18"/>
    </row>
    <row r="23" spans="1:4" s="3" customFormat="1" ht="12.75">
      <c r="A23" s="4"/>
      <c r="B23" s="4" t="s">
        <v>26</v>
      </c>
      <c r="C23" s="4">
        <v>0</v>
      </c>
      <c r="D23" s="18"/>
    </row>
    <row r="24" spans="1:4" s="3" customFormat="1" ht="12.75">
      <c r="A24" s="4"/>
      <c r="B24" s="4" t="s">
        <v>44</v>
      </c>
      <c r="C24" s="4">
        <v>0</v>
      </c>
      <c r="D24" s="18"/>
    </row>
    <row r="25" spans="1:4" s="3" customFormat="1" ht="12.75">
      <c r="A25" s="4"/>
      <c r="B25" s="4" t="s">
        <v>45</v>
      </c>
      <c r="D25" s="18"/>
    </row>
    <row r="26" spans="1:4" s="3" customFormat="1" ht="12.75">
      <c r="A26" s="4"/>
      <c r="B26" s="4" t="s">
        <v>55</v>
      </c>
      <c r="D26" s="18"/>
    </row>
    <row r="27" spans="2:4" s="3" customFormat="1" ht="12.75">
      <c r="B27" s="3" t="s">
        <v>46</v>
      </c>
      <c r="C27" s="3">
        <v>0</v>
      </c>
      <c r="D27" s="18"/>
    </row>
    <row r="28" spans="2:4" s="3" customFormat="1" ht="12.75">
      <c r="B28" s="3" t="s">
        <v>47</v>
      </c>
      <c r="C28" s="3">
        <v>0</v>
      </c>
      <c r="D28" s="18"/>
    </row>
    <row r="29" spans="2:4" s="3" customFormat="1" ht="12.75">
      <c r="B29" s="3" t="s">
        <v>31</v>
      </c>
      <c r="C29" s="3">
        <v>0</v>
      </c>
      <c r="D29" s="18"/>
    </row>
    <row r="30" spans="1:4" s="3" customFormat="1" ht="12.75">
      <c r="A30" s="4"/>
      <c r="B30" s="4" t="s">
        <v>56</v>
      </c>
      <c r="C30" s="4">
        <v>0</v>
      </c>
      <c r="D30" s="18"/>
    </row>
    <row r="31" spans="1:4" s="3" customFormat="1" ht="12.75">
      <c r="A31" s="4"/>
      <c r="B31" s="4" t="s">
        <v>57</v>
      </c>
      <c r="D31" s="18"/>
    </row>
    <row r="32" spans="1:4" s="3" customFormat="1" ht="12.75">
      <c r="A32" s="4"/>
      <c r="B32" s="4" t="s">
        <v>20</v>
      </c>
      <c r="D32" s="18"/>
    </row>
    <row r="33" spans="2:4" s="3" customFormat="1" ht="12.75">
      <c r="B33" s="3" t="s">
        <v>46</v>
      </c>
      <c r="C33" s="3">
        <v>0</v>
      </c>
      <c r="D33" s="18"/>
    </row>
    <row r="34" spans="2:4" s="3" customFormat="1" ht="12.75">
      <c r="B34" s="3" t="s">
        <v>47</v>
      </c>
      <c r="C34" s="3">
        <v>0</v>
      </c>
      <c r="D34" s="18"/>
    </row>
    <row r="35" spans="2:7" s="3" customFormat="1" ht="12.75">
      <c r="B35" s="3" t="s">
        <v>31</v>
      </c>
      <c r="C35" s="3">
        <v>0</v>
      </c>
      <c r="D35" s="18"/>
      <c r="G35" s="19"/>
    </row>
    <row r="36" spans="1:4" s="3" customFormat="1" ht="12.75">
      <c r="A36" s="4"/>
      <c r="B36" s="4" t="s">
        <v>48</v>
      </c>
      <c r="C36" s="4">
        <v>0</v>
      </c>
      <c r="D36" s="18"/>
    </row>
    <row r="37" spans="1:4" s="3" customFormat="1" ht="12.75">
      <c r="A37" s="4"/>
      <c r="B37" s="4" t="s">
        <v>24</v>
      </c>
      <c r="D37" s="18"/>
    </row>
    <row r="38" spans="1:4" s="3" customFormat="1" ht="12.75">
      <c r="A38" s="4"/>
      <c r="B38" s="23" t="s">
        <v>63</v>
      </c>
      <c r="C38" s="3">
        <v>138</v>
      </c>
      <c r="D38" s="18">
        <f>C38/$C$46</f>
        <v>9.391863243582057E-05</v>
      </c>
    </row>
    <row r="39" spans="2:4" s="3" customFormat="1" ht="12.75">
      <c r="B39" s="3" t="s">
        <v>31</v>
      </c>
      <c r="C39" s="10">
        <f>2+2</f>
        <v>4</v>
      </c>
      <c r="D39" s="18">
        <f>C39/$C$46</f>
        <v>2.7222792010382774E-06</v>
      </c>
    </row>
    <row r="40" spans="1:4" s="3" customFormat="1" ht="12.75">
      <c r="A40" s="4"/>
      <c r="B40" s="4" t="s">
        <v>49</v>
      </c>
      <c r="C40" s="9">
        <f>SUM(C38:C39)</f>
        <v>142</v>
      </c>
      <c r="D40" s="18">
        <f>C40/$C$46</f>
        <v>9.664091163685884E-05</v>
      </c>
    </row>
    <row r="41" spans="1:3" s="3" customFormat="1" ht="12.75">
      <c r="A41" s="4"/>
      <c r="B41" s="4" t="s">
        <v>50</v>
      </c>
      <c r="C41" s="9">
        <f>SUM(C40)</f>
        <v>142</v>
      </c>
    </row>
    <row r="42" spans="1:3" s="3" customFormat="1" ht="12.75">
      <c r="A42" s="4"/>
      <c r="B42" s="4" t="s">
        <v>66</v>
      </c>
      <c r="C42" s="9">
        <v>174</v>
      </c>
    </row>
    <row r="43" spans="1:2" s="3" customFormat="1" ht="12.75">
      <c r="A43" s="4"/>
      <c r="B43" s="4" t="s">
        <v>51</v>
      </c>
    </row>
    <row r="44" spans="1:3" s="3" customFormat="1" ht="12.75">
      <c r="A44" s="4"/>
      <c r="B44" s="4" t="s">
        <v>52</v>
      </c>
      <c r="C44" s="3">
        <v>0</v>
      </c>
    </row>
    <row r="45" spans="1:3" s="3" customFormat="1" ht="12.75">
      <c r="A45" s="4"/>
      <c r="B45" s="4" t="s">
        <v>53</v>
      </c>
      <c r="C45" s="9">
        <f>C7+C41+C42</f>
        <v>334.9</v>
      </c>
    </row>
    <row r="46" spans="1:3" s="3" customFormat="1" ht="12.75">
      <c r="A46" s="4"/>
      <c r="B46" s="4" t="s">
        <v>17</v>
      </c>
      <c r="C46" s="20">
        <v>1469357</v>
      </c>
    </row>
    <row r="47" spans="1:3" s="3" customFormat="1" ht="12.75">
      <c r="A47" s="4"/>
      <c r="B47" s="4" t="s">
        <v>54</v>
      </c>
      <c r="C47" s="18">
        <f>+C45/C46</f>
        <v>0.00022792282610692975</v>
      </c>
    </row>
    <row r="48" s="3" customFormat="1" ht="12.75"/>
    <row r="49" s="3" customFormat="1" ht="12.75">
      <c r="C49" s="24"/>
    </row>
    <row r="50" s="3" customFormat="1" ht="12.75">
      <c r="C50" s="24"/>
    </row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paperSize="9" scale="74" r:id="rId1"/>
  <colBreaks count="1" manualBreakCount="1">
    <brk id="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U188921</cp:lastModifiedBy>
  <cp:lastPrinted>2013-03-24T06:15:38Z</cp:lastPrinted>
  <dcterms:created xsi:type="dcterms:W3CDTF">2010-01-14T07:10:55Z</dcterms:created>
  <dcterms:modified xsi:type="dcterms:W3CDTF">2013-09-08T10:27:27Z</dcterms:modified>
  <cp:category/>
  <cp:version/>
  <cp:contentType/>
  <cp:contentStatus/>
</cp:coreProperties>
</file>